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приложение5" sheetId="2" r:id="rId1"/>
  </sheets>
  <calcPr calcId="125725"/>
</workbook>
</file>

<file path=xl/calcChain.xml><?xml version="1.0" encoding="utf-8"?>
<calcChain xmlns="http://schemas.openxmlformats.org/spreadsheetml/2006/main">
  <c r="G42" i="2"/>
  <c r="F107"/>
  <c r="G109"/>
  <c r="G108"/>
  <c r="G96"/>
  <c r="G88"/>
  <c r="G87"/>
  <c r="G73"/>
  <c r="G71"/>
  <c r="G5" s="1"/>
  <c r="G66"/>
  <c r="G57"/>
  <c r="G30"/>
  <c r="G28"/>
  <c r="G26"/>
  <c r="G17"/>
  <c r="G7"/>
  <c r="G29" l="1"/>
  <c r="G72"/>
  <c r="G112"/>
  <c r="G6"/>
  <c r="E96" l="1"/>
  <c r="F96" s="1"/>
  <c r="H96" s="1"/>
  <c r="E31"/>
  <c r="E30"/>
  <c r="F30" s="1"/>
  <c r="H30" s="1"/>
  <c r="E29"/>
  <c r="E28"/>
  <c r="E108"/>
  <c r="E87"/>
  <c r="E71"/>
  <c r="F12"/>
  <c r="H12" s="1"/>
  <c r="F13"/>
  <c r="F14"/>
  <c r="H14" s="1"/>
  <c r="F15"/>
  <c r="H15" s="1"/>
  <c r="F16"/>
  <c r="H16" s="1"/>
  <c r="F17"/>
  <c r="H17" s="1"/>
  <c r="F18"/>
  <c r="H18" s="1"/>
  <c r="F19"/>
  <c r="H19" s="1"/>
  <c r="F21"/>
  <c r="H21" s="1"/>
  <c r="F22"/>
  <c r="H22" s="1"/>
  <c r="F23"/>
  <c r="H23" s="1"/>
  <c r="F24"/>
  <c r="H24" s="1"/>
  <c r="F25"/>
  <c r="H25" s="1"/>
  <c r="F26"/>
  <c r="H26" s="1"/>
  <c r="F27"/>
  <c r="H27" s="1"/>
  <c r="F35"/>
  <c r="H35" s="1"/>
  <c r="F36"/>
  <c r="F37"/>
  <c r="H37" s="1"/>
  <c r="F38"/>
  <c r="H38" s="1"/>
  <c r="F39"/>
  <c r="H39" s="1"/>
  <c r="F40"/>
  <c r="H40" s="1"/>
  <c r="F41"/>
  <c r="H41" s="1"/>
  <c r="F42"/>
  <c r="H42" s="1"/>
  <c r="F43"/>
  <c r="H43" s="1"/>
  <c r="F45"/>
  <c r="H45" s="1"/>
  <c r="F46"/>
  <c r="H46" s="1"/>
  <c r="F47"/>
  <c r="H47" s="1"/>
  <c r="F48"/>
  <c r="H48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57"/>
  <c r="H57" s="1"/>
  <c r="F58"/>
  <c r="H58" s="1"/>
  <c r="F59"/>
  <c r="H59" s="1"/>
  <c r="F60"/>
  <c r="H60" s="1"/>
  <c r="F61"/>
  <c r="H61" s="1"/>
  <c r="F62"/>
  <c r="H62" s="1"/>
  <c r="F64"/>
  <c r="H64" s="1"/>
  <c r="F65"/>
  <c r="H65" s="1"/>
  <c r="F66"/>
  <c r="H66" s="1"/>
  <c r="F67"/>
  <c r="H67" s="1"/>
  <c r="F68"/>
  <c r="H68" s="1"/>
  <c r="F69"/>
  <c r="H69" s="1"/>
  <c r="F70"/>
  <c r="H70" s="1"/>
  <c r="F78"/>
  <c r="H78" s="1"/>
  <c r="F79"/>
  <c r="F80"/>
  <c r="H80" s="1"/>
  <c r="F81"/>
  <c r="H81" s="1"/>
  <c r="F82"/>
  <c r="H82" s="1"/>
  <c r="F84"/>
  <c r="H84" s="1"/>
  <c r="F85"/>
  <c r="F86"/>
  <c r="H86" s="1"/>
  <c r="F89"/>
  <c r="F94"/>
  <c r="H94" s="1"/>
  <c r="F95"/>
  <c r="F97"/>
  <c r="F98"/>
  <c r="F103"/>
  <c r="H103" s="1"/>
  <c r="F104"/>
  <c r="H104" s="1"/>
  <c r="F106"/>
  <c r="H106" s="1"/>
  <c r="H107"/>
  <c r="F110"/>
  <c r="F111"/>
  <c r="E109"/>
  <c r="F109" s="1"/>
  <c r="H109" s="1"/>
  <c r="F108"/>
  <c r="H108" s="1"/>
  <c r="D107"/>
  <c r="E99"/>
  <c r="F99" s="1"/>
  <c r="E90"/>
  <c r="E88"/>
  <c r="F88" s="1"/>
  <c r="H88" s="1"/>
  <c r="B86"/>
  <c r="B82"/>
  <c r="B78"/>
  <c r="E74"/>
  <c r="F74" s="1"/>
  <c r="E73"/>
  <c r="F73" s="1"/>
  <c r="H73" s="1"/>
  <c r="E72"/>
  <c r="F72" s="1"/>
  <c r="H72" s="1"/>
  <c r="B62"/>
  <c r="B40"/>
  <c r="B42" s="1"/>
  <c r="F31"/>
  <c r="B16"/>
  <c r="B22" s="1"/>
  <c r="B18" s="1"/>
  <c r="B26" s="1"/>
  <c r="F90" l="1"/>
  <c r="E91"/>
  <c r="E6"/>
  <c r="E5"/>
  <c r="E8"/>
  <c r="G13"/>
  <c r="G31" s="1"/>
  <c r="H95"/>
  <c r="G95"/>
  <c r="G99" s="1"/>
  <c r="G100" s="1"/>
  <c r="G85"/>
  <c r="H85" s="1"/>
  <c r="G79"/>
  <c r="H79" s="1"/>
  <c r="G36"/>
  <c r="G74" s="1"/>
  <c r="G75" s="1"/>
  <c r="H99"/>
  <c r="H31"/>
  <c r="F100"/>
  <c r="H100" s="1"/>
  <c r="E7"/>
  <c r="F7" s="1"/>
  <c r="H7" s="1"/>
  <c r="E100"/>
  <c r="F112"/>
  <c r="H112" s="1"/>
  <c r="E112"/>
  <c r="E75"/>
  <c r="F5"/>
  <c r="H5" s="1"/>
  <c r="F6"/>
  <c r="H6" s="1"/>
  <c r="F29"/>
  <c r="H29" s="1"/>
  <c r="F87"/>
  <c r="F71"/>
  <c r="B17"/>
  <c r="B23" s="1"/>
  <c r="B43"/>
  <c r="B41"/>
  <c r="B53" s="1"/>
  <c r="B27"/>
  <c r="B24"/>
  <c r="B25" s="1"/>
  <c r="F91" l="1"/>
  <c r="H74"/>
  <c r="H36"/>
  <c r="H13"/>
  <c r="G32"/>
  <c r="G90"/>
  <c r="G91" s="1"/>
  <c r="H87"/>
  <c r="F75"/>
  <c r="H75" s="1"/>
  <c r="H71"/>
  <c r="B54"/>
  <c r="B66"/>
  <c r="B56" s="1"/>
  <c r="G9" l="1"/>
  <c r="H91"/>
  <c r="H90"/>
  <c r="G8"/>
  <c r="B67"/>
  <c r="B60" s="1"/>
  <c r="B55"/>
  <c r="B68" s="1"/>
  <c r="B69"/>
  <c r="B58"/>
  <c r="B57"/>
  <c r="B70" s="1"/>
  <c r="F28" l="1"/>
  <c r="H28" s="1"/>
  <c r="E32"/>
  <c r="F32" l="1"/>
  <c r="H32" s="1"/>
  <c r="E9"/>
  <c r="F9" s="1"/>
  <c r="H9" l="1"/>
  <c r="F8"/>
  <c r="H8" s="1"/>
</calcChain>
</file>

<file path=xl/sharedStrings.xml><?xml version="1.0" encoding="utf-8"?>
<sst xmlns="http://schemas.openxmlformats.org/spreadsheetml/2006/main" count="337" uniqueCount="206">
  <si>
    <t>Организация предоставления общедоступного бесплатного дошкольного образования по основным общеобразовательным программам</t>
  </si>
  <si>
    <t>Расходы на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</si>
  <si>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</si>
  <si>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Мероприятия,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</si>
  <si>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Расходы на осуществление государственных полномочий по предоставлению мер социальной поддержки учащимся из малоимущих семей</t>
  </si>
  <si>
    <t>Организация предоставления дополнительного образования детям</t>
  </si>
  <si>
    <t>План</t>
  </si>
  <si>
    <t>Факт</t>
  </si>
  <si>
    <t xml:space="preserve"> № мероприятия</t>
  </si>
  <si>
    <t>Наименование  муниципальной программы, подпрограммы,основного  мероприятия,мероприятия</t>
  </si>
  <si>
    <t>Бюджет городского округа"Город Губаха"</t>
  </si>
  <si>
    <t>Краевой бюджет</t>
  </si>
  <si>
    <t xml:space="preserve">Федеральный бюджет </t>
  </si>
  <si>
    <t>Внебюджетные источники</t>
  </si>
  <si>
    <t xml:space="preserve"> подпрограмма 1</t>
  </si>
  <si>
    <t>" Развитие дошкольного образования "</t>
  </si>
  <si>
    <t>1.1.</t>
  </si>
  <si>
    <t>основное мероприятие</t>
  </si>
  <si>
    <t xml:space="preserve">  "Предоставление дошкольного образования в дошкольных образовательных организациях"</t>
  </si>
  <si>
    <t>1.1.1.</t>
  </si>
  <si>
    <t>Мероприятия</t>
  </si>
  <si>
    <t>1.1.2.</t>
  </si>
  <si>
    <t>мероприятия</t>
  </si>
  <si>
    <t>Организация подвоза детей (учащихся)  до  образовательной организации и обратно к месту жительства</t>
  </si>
  <si>
    <t>1.1.3.</t>
  </si>
  <si>
    <t xml:space="preserve"> Мероприятия</t>
  </si>
  <si>
    <t>Приведение в нормативное состояние муниципальных образовательных учреждений</t>
  </si>
  <si>
    <t>1.1.4.</t>
  </si>
  <si>
    <t>1.1.5.</t>
  </si>
  <si>
    <t>1.1.6.</t>
  </si>
  <si>
    <t xml:space="preserve"> Мероприятия направленные на  противодействие терроризму и экстремизму,  проводимые  на базе  образовательных учреждений Губахинского городского округа</t>
  </si>
  <si>
    <t xml:space="preserve"> Мероприятия  по проведению специальной оценки условий труда в  муниципальных  образовательных учреждениях</t>
  </si>
  <si>
    <t>1.2.</t>
  </si>
  <si>
    <t>«Мероприятия в сфере дошкольного образования»</t>
  </si>
  <si>
    <t>1.2.1.</t>
  </si>
  <si>
    <t>Выплаты семьям, имеющим детей в возрасте от 1,5 до 5 лет, не посещающих дошкольные образовательные организации,  реализующих основную общеобразовательную программу дошкольного образования, на территории Губахинского городского округа</t>
  </si>
  <si>
    <t>1.2.2.</t>
  </si>
  <si>
    <t>Расходы на осуществление государственных полномочий по предоставлению мер социальной поддержки педагогическим работникам образовательных организаций</t>
  </si>
  <si>
    <t>1.2.3.</t>
  </si>
  <si>
    <t>1.2.4.</t>
  </si>
  <si>
    <t>Мероприятия в рамках федеральной целевой программы развития образования  на 2011-2015 годы</t>
  </si>
  <si>
    <t xml:space="preserve"> ИТОГО ПО ПОДПРОГРАММЕ 1</t>
  </si>
  <si>
    <t xml:space="preserve"> подпрограмма 2</t>
  </si>
  <si>
    <t>" Развитие  начального  общего, основного общего, среднего общего образования  и воспитания  детей"</t>
  </si>
  <si>
    <t>2.1.</t>
  </si>
  <si>
    <t>" Предоставление общего (начального, основного, среднего) образования и воспитания в общеобразовательных организациях"</t>
  </si>
  <si>
    <t>2.1.1.</t>
  </si>
  <si>
    <t>2.1.2.</t>
  </si>
  <si>
    <t>2.1.3.</t>
  </si>
  <si>
    <t>2.1.4.</t>
  </si>
  <si>
    <t>2.1.5.</t>
  </si>
  <si>
    <t>Расходы на предоставление государственных гарантий 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</si>
  <si>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2.1.6.</t>
  </si>
  <si>
    <t>Расходы на выплату  вознаграждения за классное руководство в муниципальных образовательных организациях</t>
  </si>
  <si>
    <t>2.1.7.</t>
  </si>
  <si>
    <t>Расходы на организацию предоставления общедоступного и бесплатного дошкольного, начального, основного, среднего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</si>
  <si>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1.1.9.</t>
  </si>
  <si>
    <t>Администрирование расходов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</si>
  <si>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2.2.</t>
  </si>
  <si>
    <t>" Мероприятияв сфере общего образования"</t>
  </si>
  <si>
    <t>2.2.1.</t>
  </si>
  <si>
    <t xml:space="preserve"> Мероприятия направленные на профилактику наркомании, алкоголизма и токсикомании, проводимые  на базе образовательных учреждений Губахинского городского округа </t>
  </si>
  <si>
    <t>2.2.2.</t>
  </si>
  <si>
    <t xml:space="preserve"> Мероприятия направленные на  противодействие терроризму и экстремизму,  проводимые  на базе общеобразовательных учреждений Губахинского городского округа </t>
  </si>
  <si>
    <t xml:space="preserve"> Мероприятия направленные на  противодействие терроризму и экстремизму,  проводимые  на базе общеобразовательных учреждений Губахинского городского округа  Пермского края </t>
  </si>
  <si>
    <t>2.2.3.</t>
  </si>
  <si>
    <t>Мероприятия по подготовке учащихся  к основам военной службы</t>
  </si>
  <si>
    <t>2.2.4.</t>
  </si>
  <si>
    <t xml:space="preserve">Мероприятия по гражданскому образованию,участие в региональных и всероссийских слетах. </t>
  </si>
  <si>
    <t>2.2.5.</t>
  </si>
  <si>
    <t>Мероприятия по предупреждению преступлений и правонарушений, безнадзорности и беспризорности среди несовершеннолетних, защите их прав на территории Губахинского городского округа</t>
  </si>
  <si>
    <t>2.2.6.</t>
  </si>
  <si>
    <t xml:space="preserve">Мероприятия,направленные  на поддержку одаренных детей, талантливых педагогов,построение  муниципальной модели индивидуализации образования </t>
  </si>
  <si>
    <t>2.2.7.</t>
  </si>
  <si>
    <t>2.2.8.</t>
  </si>
  <si>
    <t>2.2.9.</t>
  </si>
  <si>
    <t>2.2.10.</t>
  </si>
  <si>
    <t>2.2.11.</t>
  </si>
  <si>
    <t xml:space="preserve"> Расходы на реализацию мероприятий по стимулированию педагогических работников по результатам обучения школьников</t>
  </si>
  <si>
    <t xml:space="preserve"> Единовременные примии обучающимся ,награжденным  знаком отличия Гордость Пермского края</t>
  </si>
  <si>
    <t>2.3.</t>
  </si>
  <si>
    <t>«Организация отдыха и оздоровления детей в каникулярное время»</t>
  </si>
  <si>
    <t>2.3.1.</t>
  </si>
  <si>
    <t>Организация отдыха детей в каникулярное время</t>
  </si>
  <si>
    <t>2.3.2.</t>
  </si>
  <si>
    <t xml:space="preserve"> подпрограмма 3</t>
  </si>
  <si>
    <t xml:space="preserve"> "Развитие дополнительного образования  детей"</t>
  </si>
  <si>
    <t>3.1.</t>
  </si>
  <si>
    <t>"«Предоставление дополнительного образования детей по дополнительным общеобразовательным программам в организациях дополнительного образования»</t>
  </si>
  <si>
    <t>3.1.1.</t>
  </si>
  <si>
    <t>3.1.2.</t>
  </si>
  <si>
    <t>3.1.3.</t>
  </si>
  <si>
    <t>Мероприятия городского, краевого, всероссийского,  международного уровня, реализуемые на базе муниципальных образовательных учреждений</t>
  </si>
  <si>
    <t>3.1.4.</t>
  </si>
  <si>
    <t>3.2.</t>
  </si>
  <si>
    <t>"Организация отдыха и оздоровления детей в каникулярное время</t>
  </si>
  <si>
    <t>3.2.1.</t>
  </si>
  <si>
    <t>3.2.2.</t>
  </si>
  <si>
    <t xml:space="preserve"> ИТОГО ПО ПОДПРОГРАММЕ 3</t>
  </si>
  <si>
    <t xml:space="preserve"> подпрограмма 4</t>
  </si>
  <si>
    <t>" Развитие кадрового потенциала образовательных учреждений Губахинского городского округа Пермского края"</t>
  </si>
  <si>
    <t>4.1.</t>
  </si>
  <si>
    <t>«Организационно-методическое сопровождение образовательного процесса»</t>
  </si>
  <si>
    <t>4.1.1.</t>
  </si>
  <si>
    <t>Оказание методической и консультативной помощи педагогическим работникам муниципальных образовательных учреждений</t>
  </si>
  <si>
    <t xml:space="preserve"> ИТОГО ПО ПОДПРОГРАММЕ 4</t>
  </si>
  <si>
    <t>Подпрограмма 5</t>
  </si>
  <si>
    <t>«Управление системой образования и проведение значимых мероприятий в Губахинском городском округе Пермского края»</t>
  </si>
  <si>
    <t>5.1.</t>
  </si>
  <si>
    <t>«Организация и проведение прочих мероприятий в области образования»</t>
  </si>
  <si>
    <t>5.1.1.</t>
  </si>
  <si>
    <t>Проведение значимых  общегородских мероприятий</t>
  </si>
  <si>
    <t>5.1.3.</t>
  </si>
  <si>
    <t xml:space="preserve">Мероприятия по управлению образовательной системой  </t>
  </si>
  <si>
    <t>5.2.</t>
  </si>
  <si>
    <t>"Организация и проведение прочих мероприятий в области образования"</t>
  </si>
  <si>
    <t>5.2.1.</t>
  </si>
  <si>
    <t xml:space="preserve">Расходы на осуществление государственных полномочий по предоставлению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типа, по оплате жилого помещения и коммунальных услуг </t>
  </si>
  <si>
    <t>5.2.2.</t>
  </si>
  <si>
    <t xml:space="preserve"> ИТОГО ПО ПОДПРОГРАММЕ 5</t>
  </si>
  <si>
    <t>19699194,2</t>
  </si>
  <si>
    <t>3911411,08</t>
  </si>
  <si>
    <t>4904182</t>
  </si>
  <si>
    <t>11132700,65</t>
  </si>
  <si>
    <t>274340</t>
  </si>
  <si>
    <t>128567899</t>
  </si>
  <si>
    <t>4898740</t>
  </si>
  <si>
    <t>33303750</t>
  </si>
  <si>
    <t>0</t>
  </si>
  <si>
    <t>6850</t>
  </si>
  <si>
    <t>16000</t>
  </si>
  <si>
    <t>229498,02</t>
  </si>
  <si>
    <t>17000</t>
  </si>
  <si>
    <t>97640</t>
  </si>
  <si>
    <t>145000</t>
  </si>
  <si>
    <t>3615746</t>
  </si>
  <si>
    <t>57218</t>
  </si>
  <si>
    <t>200000</t>
  </si>
  <si>
    <t>724003</t>
  </si>
  <si>
    <t>2398810</t>
  </si>
  <si>
    <t>4224340</t>
  </si>
  <si>
    <t>2795100</t>
  </si>
  <si>
    <t>117663</t>
  </si>
  <si>
    <t>8900</t>
  </si>
  <si>
    <t>55000</t>
  </si>
  <si>
    <t>3889643,68</t>
  </si>
  <si>
    <t>899523,15</t>
  </si>
  <si>
    <t>2308433,6</t>
  </si>
  <si>
    <t>64412,15</t>
  </si>
  <si>
    <t>1252227,51</t>
  </si>
  <si>
    <t>158241,06</t>
  </si>
  <si>
    <t>202101</t>
  </si>
  <si>
    <t>12304884,53</t>
  </si>
  <si>
    <t>130992</t>
  </si>
  <si>
    <t>250000</t>
  </si>
  <si>
    <t>600000</t>
  </si>
  <si>
    <t>217843</t>
  </si>
  <si>
    <t>34200</t>
  </si>
  <si>
    <t>291868,08</t>
  </si>
  <si>
    <t>5066623,56</t>
  </si>
  <si>
    <t>546006,7</t>
  </si>
  <si>
    <t xml:space="preserve"> %исполнения</t>
  </si>
  <si>
    <t xml:space="preserve"> Итого,  тыс руб.</t>
  </si>
  <si>
    <t>Внебюджетные источники,тыс руб.</t>
  </si>
  <si>
    <t>Федеральный бюджет ,тыс руб.</t>
  </si>
  <si>
    <t>Краевой бюджет,тыс руб.</t>
  </si>
  <si>
    <t>Бюджет городского округа"Город Губаха", тыс руб.</t>
  </si>
  <si>
    <t>Расходы на осуществление государственных полномочий по обеспечению воспитания и обучения детей-инвалидов  на дому</t>
  </si>
  <si>
    <t xml:space="preserve">Расходы на осуществление государственных полномочий по обеспечению воспитания и обучения детей-инвалидов в дошкольных образовательных организациях </t>
  </si>
  <si>
    <t>Расходы на осуществление государственных полномочий по предоставлению мер социальной поддержки педагогическим работникам образовательных организаций( администрирование расходов)</t>
  </si>
  <si>
    <t>Расходы на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образования( компенсация)</t>
  </si>
  <si>
    <t>Расходы на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образования( ФОТ по администрированию расходов)</t>
  </si>
  <si>
    <t>Расходы на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образования( администрирование расходов)</t>
  </si>
  <si>
    <t>Мероприятия,направленные  на поддержку одаренных детей, талантливых педагогов,построение  муниципальной модели индивидуализации образования ( субсидии учреждениям)</t>
  </si>
  <si>
    <t xml:space="preserve"> Мероприятия направленные на  противодействие терроризму и экстремизму,  проводимые  на базе общеобразовательных учреждений Губахинского городского округа( субсидии учреждениям) </t>
  </si>
  <si>
    <t>Расходы на осуществление государственных полномочий по предоставлению мер социальной поддержки педагогическим работникам образовательных организаций( пособия)</t>
  </si>
  <si>
    <t>Расходы на осуществление государственных полномочий по предоставлению мер социальной поддержки учащимся из многодетных малоимущих семей( одежда)</t>
  </si>
  <si>
    <t>Расходы на осуществление государственных полномочий по предоставлению мер социальной поддержки учащимся из многодетных малоимущих семей( питание)</t>
  </si>
  <si>
    <t>Расходы по осуществлению государственных полномочий по организации отдыха и оздоровления детей( администрирование расходов)</t>
  </si>
  <si>
    <t>Расходы по осуществлению государственных полномочий по организации отдыха и оздоровления детей( субсидии учреждениям)</t>
  </si>
  <si>
    <t>Расходы по осуществлению государственных полномочий по организации отдыха и оздоровления детей( прочие расходы)</t>
  </si>
  <si>
    <t>Расходы по осуществлению государственных полномочий по организации отдыха и оздоровления детей( компенсация)</t>
  </si>
  <si>
    <t>Расходы по осуществлению государственных полномочий по организации отдыха и оздоровления детей( субсидии хоз. субьектам)</t>
  </si>
  <si>
    <t>Расходы на осуществление государственных полномочий по предоставлению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типа, по оплате жилого помещения и коммунальных услуг ( субсидии)</t>
  </si>
  <si>
    <t>ИТОГО ПО ПОДПРОГРАММЕ 2</t>
  </si>
  <si>
    <t xml:space="preserve"> Объемы  и источники финансирования</t>
  </si>
  <si>
    <t>Источник финансирования</t>
  </si>
  <si>
    <t xml:space="preserve"> Причины неосвоения бюджетных средств</t>
  </si>
  <si>
    <t>5. Данные об использовании бюджетных ассигнований и иных средств на выполнение мероприятий</t>
  </si>
  <si>
    <t>Мероприятия по предупреждению преступлений и правонарушений, безнадзорности и беспризорности среди несовершеннолетних, защите их прав на территории Губахинского городского округа( компенсация)</t>
  </si>
  <si>
    <t>3888,73269</t>
  </si>
  <si>
    <t>899,52315</t>
  </si>
  <si>
    <t>оплата труда пед. работникам по факту посещения д/сада ребенком -инвалидом.излишне выделены ассигнования на обучение детей -инвалидов на дому</t>
  </si>
  <si>
    <t xml:space="preserve"> экономия  сложилась в связи с нахождением работников на больничных листах.</t>
  </si>
  <si>
    <t>несвоевременное предоставение документов на оплату, экономия средств в связи с невыполнением детодней</t>
  </si>
  <si>
    <t>экономия сложилась в результате проведения конкурсных процедур</t>
  </si>
  <si>
    <t>фактические расходы по аттестации рабочего мест меньше плановых</t>
  </si>
  <si>
    <t xml:space="preserve"> не полностью открыт кассовый план</t>
  </si>
  <si>
    <t>экономия  средств  по приобретению призов,оплата по фактическим расходам,фактические расходы меньше запланированных</t>
  </si>
  <si>
    <t>излишне выделены ассигнованмя</t>
  </si>
  <si>
    <t>снижение количества детодней в связи с болезнью учащихся</t>
  </si>
  <si>
    <t>поступление средств  с края в последний рабочий день</t>
  </si>
  <si>
    <t xml:space="preserve"> начисление  и выплата льгот за декабрь в январе, начисление  по фактически предъявленным документам </t>
  </si>
  <si>
    <t>не произведено финансирование учреждения в связи со сменой наименования  в декабре 2015 года</t>
  </si>
  <si>
    <t>С.В.Баскакова</t>
  </si>
  <si>
    <t>Начальник управления образования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</si>
</sst>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0000"/>
  </numFmts>
  <fonts count="18">
    <font>
      <sz val="10"/>
      <name val="Arial"/>
    </font>
    <font>
      <b/>
      <sz val="8.5"/>
      <name val="MS Sans Serif"/>
      <family val="2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0" fillId="0" borderId="1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14" fontId="0" fillId="0" borderId="8" xfId="0" applyNumberForma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14" fontId="0" fillId="0" borderId="1" xfId="0" applyNumberFormat="1" applyFill="1" applyBorder="1"/>
    <xf numFmtId="17" fontId="0" fillId="2" borderId="1" xfId="0" applyNumberFormat="1" applyFill="1" applyBorder="1"/>
    <xf numFmtId="49" fontId="6" fillId="2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2" borderId="2" xfId="0" applyFill="1" applyBorder="1"/>
    <xf numFmtId="49" fontId="6" fillId="2" borderId="2" xfId="0" applyNumberFormat="1" applyFont="1" applyFill="1" applyBorder="1" applyAlignment="1">
      <alignment horizontal="center" vertical="justify" wrapText="1"/>
    </xf>
    <xf numFmtId="0" fontId="10" fillId="0" borderId="1" xfId="0" applyFont="1" applyBorder="1"/>
    <xf numFmtId="0" fontId="0" fillId="0" borderId="1" xfId="0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/>
    <xf numFmtId="0" fontId="3" fillId="0" borderId="8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" fontId="0" fillId="0" borderId="1" xfId="0" applyNumberFormat="1" applyFill="1" applyBorder="1"/>
    <xf numFmtId="0" fontId="4" fillId="0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8" fillId="0" borderId="1" xfId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1" applyBorder="1" applyAlignment="1">
      <alignment wrapText="1"/>
    </xf>
    <xf numFmtId="1" fontId="11" fillId="0" borderId="1" xfId="0" applyNumberFormat="1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0" fontId="16" fillId="0" borderId="0" xfId="0" applyFont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14" fontId="0" fillId="0" borderId="5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/>
    </xf>
    <xf numFmtId="16" fontId="0" fillId="0" borderId="5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109" workbookViewId="0">
      <selection activeCell="C114" sqref="C114"/>
    </sheetView>
  </sheetViews>
  <sheetFormatPr defaultRowHeight="12.75"/>
  <cols>
    <col min="1" max="1" width="5.28515625" customWidth="1"/>
    <col min="2" max="2" width="13.42578125" customWidth="1"/>
    <col min="3" max="3" width="39.28515625" customWidth="1"/>
    <col min="4" max="4" width="16.140625" customWidth="1"/>
    <col min="5" max="5" width="0.140625" customWidth="1"/>
    <col min="6" max="6" width="14.28515625" bestFit="1" customWidth="1"/>
    <col min="7" max="7" width="13.85546875" bestFit="1" customWidth="1"/>
    <col min="8" max="8" width="15" customWidth="1"/>
    <col min="9" max="9" width="16.42578125" customWidth="1"/>
  </cols>
  <sheetData>
    <row r="1" spans="1:9" ht="34.5" customHeight="1">
      <c r="B1" s="78" t="s">
        <v>188</v>
      </c>
    </row>
    <row r="3" spans="1:9" ht="12.75" customHeight="1">
      <c r="A3" s="110" t="s">
        <v>8</v>
      </c>
      <c r="B3" s="112" t="s">
        <v>9</v>
      </c>
      <c r="C3" s="113"/>
      <c r="D3" s="98" t="s">
        <v>185</v>
      </c>
      <c r="E3" s="98"/>
      <c r="F3" s="98"/>
      <c r="G3" s="98"/>
      <c r="H3" s="98"/>
      <c r="I3" s="102" t="s">
        <v>187</v>
      </c>
    </row>
    <row r="4" spans="1:9" ht="43.5" customHeight="1">
      <c r="A4" s="111"/>
      <c r="B4" s="114"/>
      <c r="C4" s="115"/>
      <c r="D4" s="55" t="s">
        <v>186</v>
      </c>
      <c r="E4" s="43"/>
      <c r="F4" s="39" t="s">
        <v>6</v>
      </c>
      <c r="G4" s="39" t="s">
        <v>7</v>
      </c>
      <c r="H4" s="39" t="s">
        <v>161</v>
      </c>
      <c r="I4" s="102"/>
    </row>
    <row r="5" spans="1:9" ht="51.75" customHeight="1">
      <c r="A5" s="97"/>
      <c r="B5" s="118"/>
      <c r="C5" s="99"/>
      <c r="D5" s="3" t="s">
        <v>166</v>
      </c>
      <c r="E5" s="44">
        <f>E28+E71+E87+E96+E108</f>
        <v>93296732</v>
      </c>
      <c r="F5" s="44">
        <f>E5/1000</f>
        <v>93296.732000000004</v>
      </c>
      <c r="G5" s="44">
        <f>G28+G71+G87+G96+G108</f>
        <v>93122.328299999994</v>
      </c>
      <c r="H5" s="76">
        <f>G5*100/F5</f>
        <v>99.813065585191126</v>
      </c>
      <c r="I5" s="1"/>
    </row>
    <row r="6" spans="1:9" ht="25.5">
      <c r="A6" s="92"/>
      <c r="B6" s="119"/>
      <c r="C6" s="100"/>
      <c r="D6" s="3" t="s">
        <v>165</v>
      </c>
      <c r="E6" s="44">
        <f>E29+E72+E88+E97+E109</f>
        <v>309642134.79999995</v>
      </c>
      <c r="F6" s="44">
        <f t="shared" ref="F6:F62" si="0">E6/1000</f>
        <v>309642.13479999994</v>
      </c>
      <c r="G6" s="44">
        <f t="shared" ref="E6:G9" si="1">G29+G72+G88+G97+G109</f>
        <v>307542.88173000002</v>
      </c>
      <c r="H6" s="76">
        <f>G6*100/F6</f>
        <v>99.322038949461501</v>
      </c>
      <c r="I6" s="1"/>
    </row>
    <row r="7" spans="1:9" ht="25.5">
      <c r="A7" s="92"/>
      <c r="B7" s="119"/>
      <c r="C7" s="100"/>
      <c r="D7" s="3" t="s">
        <v>164</v>
      </c>
      <c r="E7" s="44">
        <f t="shared" si="1"/>
        <v>3095100</v>
      </c>
      <c r="F7" s="44">
        <f t="shared" si="0"/>
        <v>3095.1</v>
      </c>
      <c r="G7" s="44">
        <f t="shared" si="1"/>
        <v>3095.09719</v>
      </c>
      <c r="H7" s="76">
        <f>G7*100/F7</f>
        <v>99.999909211334042</v>
      </c>
      <c r="I7" s="1"/>
    </row>
    <row r="8" spans="1:9" ht="37.5" customHeight="1">
      <c r="A8" s="93"/>
      <c r="B8" s="120"/>
      <c r="C8" s="101"/>
      <c r="D8" s="3" t="s">
        <v>163</v>
      </c>
      <c r="E8" s="44">
        <f t="shared" si="1"/>
        <v>26721748.84</v>
      </c>
      <c r="F8" s="44">
        <f t="shared" si="0"/>
        <v>26721.74884</v>
      </c>
      <c r="G8" s="44">
        <f t="shared" si="1"/>
        <v>26721.74884</v>
      </c>
      <c r="H8" s="76">
        <f>G8*100/F8</f>
        <v>100</v>
      </c>
      <c r="I8" s="1"/>
    </row>
    <row r="9" spans="1:9" ht="15">
      <c r="A9" s="36"/>
      <c r="B9" s="40"/>
      <c r="C9" s="2"/>
      <c r="D9" s="3" t="s">
        <v>162</v>
      </c>
      <c r="E9" s="44">
        <f t="shared" si="1"/>
        <v>432755715.63999999</v>
      </c>
      <c r="F9" s="44">
        <f t="shared" si="0"/>
        <v>432755.71564000001</v>
      </c>
      <c r="G9" s="44">
        <f t="shared" si="1"/>
        <v>430482.05606000003</v>
      </c>
      <c r="H9" s="76">
        <f>G9*100/F9</f>
        <v>99.474609000452503</v>
      </c>
      <c r="I9" s="1"/>
    </row>
    <row r="10" spans="1:9" ht="40.5">
      <c r="A10" s="4"/>
      <c r="B10" s="61" t="s">
        <v>14</v>
      </c>
      <c r="C10" s="5" t="s">
        <v>15</v>
      </c>
      <c r="D10" s="7"/>
      <c r="E10" s="39"/>
      <c r="F10" s="44"/>
      <c r="G10" s="44"/>
      <c r="H10" s="76"/>
      <c r="I10" s="1"/>
    </row>
    <row r="11" spans="1:9" ht="40.5">
      <c r="A11" s="8" t="s">
        <v>16</v>
      </c>
      <c r="B11" s="62" t="s">
        <v>17</v>
      </c>
      <c r="C11" s="9" t="s">
        <v>18</v>
      </c>
      <c r="D11" s="7"/>
      <c r="E11" s="43"/>
      <c r="F11" s="44"/>
      <c r="G11" s="60"/>
      <c r="H11" s="76"/>
      <c r="I11" s="1"/>
    </row>
    <row r="12" spans="1:9" ht="55.5" customHeight="1">
      <c r="A12" s="116" t="s">
        <v>19</v>
      </c>
      <c r="B12" s="106" t="s">
        <v>20</v>
      </c>
      <c r="C12" s="89" t="s">
        <v>0</v>
      </c>
      <c r="D12" s="3" t="s">
        <v>10</v>
      </c>
      <c r="E12" s="45">
        <v>31519960.359999999</v>
      </c>
      <c r="F12" s="44">
        <f t="shared" si="0"/>
        <v>31519.960360000001</v>
      </c>
      <c r="G12" s="46">
        <v>31519.959490000001</v>
      </c>
      <c r="H12" s="76">
        <f t="shared" ref="H12:H19" si="2">G12*100/F12</f>
        <v>99.999997239844248</v>
      </c>
      <c r="I12" s="1"/>
    </row>
    <row r="13" spans="1:9" ht="27" customHeight="1">
      <c r="A13" s="117"/>
      <c r="B13" s="107"/>
      <c r="C13" s="90"/>
      <c r="D13" s="3" t="s">
        <v>13</v>
      </c>
      <c r="E13" s="45">
        <v>21199615.91</v>
      </c>
      <c r="F13" s="44">
        <f t="shared" si="0"/>
        <v>21199.61591</v>
      </c>
      <c r="G13" s="46">
        <f>F13</f>
        <v>21199.61591</v>
      </c>
      <c r="H13" s="76">
        <f t="shared" si="2"/>
        <v>100</v>
      </c>
      <c r="I13" s="1"/>
    </row>
    <row r="14" spans="1:9" ht="52.5" customHeight="1">
      <c r="A14" s="10" t="s">
        <v>21</v>
      </c>
      <c r="B14" s="63" t="s">
        <v>22</v>
      </c>
      <c r="C14" s="11" t="s">
        <v>23</v>
      </c>
      <c r="D14" s="3" t="s">
        <v>10</v>
      </c>
      <c r="E14" s="45">
        <v>413340</v>
      </c>
      <c r="F14" s="44">
        <f t="shared" si="0"/>
        <v>413.34</v>
      </c>
      <c r="G14" s="47">
        <v>413.34</v>
      </c>
      <c r="H14" s="76">
        <f t="shared" si="2"/>
        <v>100</v>
      </c>
      <c r="I14" s="1"/>
    </row>
    <row r="15" spans="1:9" ht="54" customHeight="1">
      <c r="A15" s="10" t="s">
        <v>24</v>
      </c>
      <c r="B15" s="63" t="s">
        <v>25</v>
      </c>
      <c r="C15" s="11" t="s">
        <v>26</v>
      </c>
      <c r="D15" s="3" t="s">
        <v>10</v>
      </c>
      <c r="E15" s="45">
        <v>566129</v>
      </c>
      <c r="F15" s="44">
        <f t="shared" si="0"/>
        <v>566.12900000000002</v>
      </c>
      <c r="G15" s="47">
        <v>566.12900000000002</v>
      </c>
      <c r="H15" s="76">
        <f t="shared" si="2"/>
        <v>100</v>
      </c>
      <c r="I15" s="1"/>
    </row>
    <row r="16" spans="1:9" ht="140.25">
      <c r="A16" s="96" t="s">
        <v>27</v>
      </c>
      <c r="B16" s="63" t="str">
        <f>B19</f>
        <v>мероприятия</v>
      </c>
      <c r="C16" s="12" t="s">
        <v>167</v>
      </c>
      <c r="D16" s="3" t="s">
        <v>11</v>
      </c>
      <c r="E16" s="48">
        <v>83167</v>
      </c>
      <c r="F16" s="44">
        <f t="shared" si="0"/>
        <v>83.167000000000002</v>
      </c>
      <c r="G16" s="46">
        <v>76.192499999999995</v>
      </c>
      <c r="H16" s="76">
        <f t="shared" si="2"/>
        <v>91.613861267089106</v>
      </c>
      <c r="I16" s="72" t="s">
        <v>192</v>
      </c>
    </row>
    <row r="17" spans="1:9" ht="48">
      <c r="A17" s="108"/>
      <c r="B17" s="63" t="str">
        <f>B16</f>
        <v>мероприятия</v>
      </c>
      <c r="C17" s="13" t="s">
        <v>168</v>
      </c>
      <c r="D17" s="3" t="s">
        <v>11</v>
      </c>
      <c r="E17" s="48">
        <v>85482</v>
      </c>
      <c r="F17" s="44">
        <f t="shared" si="0"/>
        <v>85.481999999999999</v>
      </c>
      <c r="G17" s="46">
        <f>31.42795+29.50569</f>
        <v>60.933639999999997</v>
      </c>
      <c r="H17" s="76">
        <f t="shared" si="2"/>
        <v>71.282422030368963</v>
      </c>
      <c r="I17" s="72"/>
    </row>
    <row r="18" spans="1:9" ht="76.5">
      <c r="A18" s="10" t="s">
        <v>28</v>
      </c>
      <c r="B18" s="63" t="str">
        <f>B22</f>
        <v>мероприятия</v>
      </c>
      <c r="C18" s="14" t="s">
        <v>1</v>
      </c>
      <c r="D18" s="3" t="s">
        <v>11</v>
      </c>
      <c r="E18" s="48">
        <v>112830664</v>
      </c>
      <c r="F18" s="44">
        <f t="shared" si="0"/>
        <v>112830.664</v>
      </c>
      <c r="G18" s="47">
        <v>112830.663</v>
      </c>
      <c r="H18" s="76">
        <f t="shared" si="2"/>
        <v>99.999999113716115</v>
      </c>
      <c r="I18" s="1"/>
    </row>
    <row r="19" spans="1:9" ht="51">
      <c r="A19" s="10" t="s">
        <v>29</v>
      </c>
      <c r="B19" s="63" t="s">
        <v>22</v>
      </c>
      <c r="C19" s="11" t="s">
        <v>30</v>
      </c>
      <c r="D19" s="3" t="s">
        <v>10</v>
      </c>
      <c r="E19" s="45">
        <v>175000</v>
      </c>
      <c r="F19" s="44">
        <f t="shared" si="0"/>
        <v>175</v>
      </c>
      <c r="G19" s="47">
        <v>175</v>
      </c>
      <c r="H19" s="76">
        <f t="shared" si="2"/>
        <v>100</v>
      </c>
      <c r="I19" s="1"/>
    </row>
    <row r="20" spans="1:9" ht="25.5">
      <c r="A20" s="16" t="s">
        <v>32</v>
      </c>
      <c r="B20" s="64" t="s">
        <v>17</v>
      </c>
      <c r="C20" s="17" t="s">
        <v>33</v>
      </c>
      <c r="D20" s="3"/>
      <c r="E20" s="45"/>
      <c r="F20" s="44"/>
      <c r="G20" s="47"/>
      <c r="H20" s="76"/>
      <c r="I20" s="1"/>
    </row>
    <row r="21" spans="1:9" ht="76.5">
      <c r="A21" s="10" t="s">
        <v>34</v>
      </c>
      <c r="B21" s="63" t="s">
        <v>25</v>
      </c>
      <c r="C21" s="11" t="s">
        <v>35</v>
      </c>
      <c r="D21" s="3" t="s">
        <v>10</v>
      </c>
      <c r="E21" s="45">
        <v>360978</v>
      </c>
      <c r="F21" s="44">
        <f t="shared" si="0"/>
        <v>360.97800000000001</v>
      </c>
      <c r="G21" s="47">
        <v>360.97800000000001</v>
      </c>
      <c r="H21" s="76">
        <f t="shared" ref="H21:H32" si="3">G21*100/F21</f>
        <v>100</v>
      </c>
      <c r="I21" s="1"/>
    </row>
    <row r="22" spans="1:9" ht="48">
      <c r="A22" s="97" t="s">
        <v>36</v>
      </c>
      <c r="B22" s="63" t="str">
        <f>B16</f>
        <v>мероприятия</v>
      </c>
      <c r="C22" s="13" t="s">
        <v>37</v>
      </c>
      <c r="D22" s="3" t="s">
        <v>11</v>
      </c>
      <c r="E22" s="48">
        <v>1999419</v>
      </c>
      <c r="F22" s="44">
        <f t="shared" si="0"/>
        <v>1999.4190000000001</v>
      </c>
      <c r="G22" s="47">
        <v>1818.5325700000001</v>
      </c>
      <c r="H22" s="76">
        <f t="shared" si="3"/>
        <v>90.953050361129911</v>
      </c>
      <c r="I22" s="80" t="s">
        <v>193</v>
      </c>
    </row>
    <row r="23" spans="1:9" ht="60">
      <c r="A23" s="93"/>
      <c r="B23" s="63" t="str">
        <f>B17</f>
        <v>мероприятия</v>
      </c>
      <c r="C23" s="12" t="s">
        <v>169</v>
      </c>
      <c r="D23" s="3" t="s">
        <v>11</v>
      </c>
      <c r="E23" s="48">
        <v>30042</v>
      </c>
      <c r="F23" s="44">
        <f t="shared" si="0"/>
        <v>30.042000000000002</v>
      </c>
      <c r="G23" s="47">
        <v>30.02393</v>
      </c>
      <c r="H23" s="76">
        <f t="shared" si="3"/>
        <v>99.939850875441039</v>
      </c>
      <c r="I23" s="81"/>
    </row>
    <row r="24" spans="1:9" ht="76.5">
      <c r="A24" s="97" t="s">
        <v>38</v>
      </c>
      <c r="B24" s="63" t="str">
        <f>B26</f>
        <v>мероприятия</v>
      </c>
      <c r="C24" s="18" t="s">
        <v>172</v>
      </c>
      <c r="D24" s="3" t="s">
        <v>11</v>
      </c>
      <c r="E24" s="48">
        <v>2005</v>
      </c>
      <c r="F24" s="44">
        <f t="shared" si="0"/>
        <v>2.0049999999999999</v>
      </c>
      <c r="G24" s="46">
        <v>2.0049999999999999</v>
      </c>
      <c r="H24" s="76">
        <f t="shared" si="3"/>
        <v>100</v>
      </c>
      <c r="I24" s="1"/>
    </row>
    <row r="25" spans="1:9" ht="89.25">
      <c r="A25" s="92"/>
      <c r="B25" s="63" t="str">
        <f>B24</f>
        <v>мероприятия</v>
      </c>
      <c r="C25" s="18" t="s">
        <v>170</v>
      </c>
      <c r="D25" s="3" t="s">
        <v>11</v>
      </c>
      <c r="E25" s="48">
        <v>6072230</v>
      </c>
      <c r="F25" s="44">
        <f t="shared" si="0"/>
        <v>6072.23</v>
      </c>
      <c r="G25" s="46">
        <v>5699.83</v>
      </c>
      <c r="H25" s="76">
        <f t="shared" si="3"/>
        <v>93.867162475729685</v>
      </c>
      <c r="I25" s="73" t="s">
        <v>194</v>
      </c>
    </row>
    <row r="26" spans="1:9" ht="89.25">
      <c r="A26" s="93"/>
      <c r="B26" s="63" t="str">
        <f>B18</f>
        <v>мероприятия</v>
      </c>
      <c r="C26" s="18" t="s">
        <v>171</v>
      </c>
      <c r="D26" s="3" t="s">
        <v>11</v>
      </c>
      <c r="E26" s="48">
        <v>111458</v>
      </c>
      <c r="F26" s="44">
        <f t="shared" si="0"/>
        <v>111.458</v>
      </c>
      <c r="G26" s="46">
        <f>87.083+24.375</f>
        <v>111.458</v>
      </c>
      <c r="H26" s="76">
        <f t="shared" si="3"/>
        <v>100</v>
      </c>
      <c r="I26" s="1"/>
    </row>
    <row r="27" spans="1:9" ht="38.25">
      <c r="A27" s="19" t="s">
        <v>39</v>
      </c>
      <c r="B27" s="65" t="str">
        <f>B26</f>
        <v>мероприятия</v>
      </c>
      <c r="C27" s="20" t="s">
        <v>40</v>
      </c>
      <c r="D27" s="21" t="s">
        <v>12</v>
      </c>
      <c r="E27" s="48">
        <v>300000</v>
      </c>
      <c r="F27" s="44">
        <f t="shared" si="0"/>
        <v>300</v>
      </c>
      <c r="G27" s="46">
        <v>300</v>
      </c>
      <c r="H27" s="76">
        <f t="shared" si="3"/>
        <v>100</v>
      </c>
      <c r="I27" s="1"/>
    </row>
    <row r="28" spans="1:9" ht="52.5" customHeight="1">
      <c r="A28" s="97"/>
      <c r="B28" s="109"/>
      <c r="C28" s="86" t="s">
        <v>41</v>
      </c>
      <c r="D28" s="3" t="s">
        <v>166</v>
      </c>
      <c r="E28" s="49">
        <f>E21+E19+E15+E14+E12</f>
        <v>33035407.359999999</v>
      </c>
      <c r="F28" s="44">
        <f t="shared" si="0"/>
        <v>33035.407359999997</v>
      </c>
      <c r="G28" s="49">
        <f>G21+G19+G15+G14+G12</f>
        <v>33035.406490000001</v>
      </c>
      <c r="H28" s="76">
        <f t="shared" si="3"/>
        <v>99.99999736646204</v>
      </c>
      <c r="I28" s="1"/>
    </row>
    <row r="29" spans="1:9" ht="32.25" customHeight="1">
      <c r="A29" s="92"/>
      <c r="B29" s="104"/>
      <c r="C29" s="87"/>
      <c r="D29" s="3" t="s">
        <v>165</v>
      </c>
      <c r="E29" s="49">
        <f>E26+E25+E24+E23+E22+E18+E17+E16</f>
        <v>121214467</v>
      </c>
      <c r="F29" s="44">
        <f t="shared" si="0"/>
        <v>121214.467</v>
      </c>
      <c r="G29" s="49">
        <f>G26+G25+G24+G23+G22+G18+G17+G16</f>
        <v>120629.63864</v>
      </c>
      <c r="H29" s="76">
        <f t="shared" si="3"/>
        <v>99.51752594019986</v>
      </c>
      <c r="I29" s="1"/>
    </row>
    <row r="30" spans="1:9" ht="25.5" customHeight="1">
      <c r="A30" s="92"/>
      <c r="B30" s="104"/>
      <c r="C30" s="87"/>
      <c r="D30" s="3" t="s">
        <v>164</v>
      </c>
      <c r="E30" s="49">
        <f>E27</f>
        <v>300000</v>
      </c>
      <c r="F30" s="44">
        <f t="shared" si="0"/>
        <v>300</v>
      </c>
      <c r="G30" s="49">
        <f>G27</f>
        <v>300</v>
      </c>
      <c r="H30" s="76">
        <f t="shared" si="3"/>
        <v>100</v>
      </c>
      <c r="I30" s="1"/>
    </row>
    <row r="31" spans="1:9" ht="25.5" customHeight="1">
      <c r="A31" s="92"/>
      <c r="B31" s="104"/>
      <c r="C31" s="87"/>
      <c r="D31" s="3" t="s">
        <v>163</v>
      </c>
      <c r="E31" s="49">
        <f>E13</f>
        <v>21199615.91</v>
      </c>
      <c r="F31" s="44">
        <f t="shared" si="0"/>
        <v>21199.61591</v>
      </c>
      <c r="G31" s="49">
        <f>G13</f>
        <v>21199.61591</v>
      </c>
      <c r="H31" s="76">
        <f t="shared" si="3"/>
        <v>100</v>
      </c>
      <c r="I31" s="1"/>
    </row>
    <row r="32" spans="1:9" ht="14.25" customHeight="1">
      <c r="A32" s="93"/>
      <c r="B32" s="105"/>
      <c r="C32" s="88"/>
      <c r="D32" s="3" t="s">
        <v>162</v>
      </c>
      <c r="E32" s="49">
        <f>SUM(E28:E31)</f>
        <v>175749490.27000001</v>
      </c>
      <c r="F32" s="44">
        <f t="shared" si="0"/>
        <v>175749.49027000001</v>
      </c>
      <c r="G32" s="49">
        <f>SUM(G28:G31)</f>
        <v>175164.66104000001</v>
      </c>
      <c r="H32" s="76">
        <f t="shared" si="3"/>
        <v>99.667237026348403</v>
      </c>
      <c r="I32" s="1"/>
    </row>
    <row r="33" spans="1:9" ht="40.5">
      <c r="A33" s="10"/>
      <c r="B33" s="66" t="s">
        <v>42</v>
      </c>
      <c r="C33" s="5" t="s">
        <v>43</v>
      </c>
      <c r="D33" s="22"/>
      <c r="E33" s="45"/>
      <c r="F33" s="44"/>
      <c r="G33" s="47"/>
      <c r="H33" s="76"/>
      <c r="I33" s="1"/>
    </row>
    <row r="34" spans="1:9" ht="54">
      <c r="A34" s="16" t="s">
        <v>44</v>
      </c>
      <c r="B34" s="62" t="s">
        <v>17</v>
      </c>
      <c r="C34" s="9" t="s">
        <v>45</v>
      </c>
      <c r="D34" s="22"/>
      <c r="E34" s="45"/>
      <c r="F34" s="44"/>
      <c r="G34" s="47"/>
      <c r="H34" s="76"/>
      <c r="I34" s="1"/>
    </row>
    <row r="35" spans="1:9" ht="48.75" customHeight="1">
      <c r="A35" s="97" t="s">
        <v>46</v>
      </c>
      <c r="B35" s="106" t="s">
        <v>25</v>
      </c>
      <c r="C35" s="89" t="s">
        <v>2</v>
      </c>
      <c r="D35" s="3" t="s">
        <v>10</v>
      </c>
      <c r="E35" s="50" t="s">
        <v>120</v>
      </c>
      <c r="F35" s="44">
        <f t="shared" si="0"/>
        <v>19699.194199999998</v>
      </c>
      <c r="G35" s="46">
        <v>19699.194200000002</v>
      </c>
      <c r="H35" s="76">
        <f t="shared" ref="H35:H43" si="4">G35*100/F35</f>
        <v>100.00000000000001</v>
      </c>
      <c r="I35" s="1"/>
    </row>
    <row r="36" spans="1:9" ht="24.75" customHeight="1">
      <c r="A36" s="93"/>
      <c r="B36" s="107"/>
      <c r="C36" s="90"/>
      <c r="D36" s="3" t="s">
        <v>13</v>
      </c>
      <c r="E36" s="50" t="s">
        <v>121</v>
      </c>
      <c r="F36" s="44">
        <f t="shared" si="0"/>
        <v>3911.4110799999999</v>
      </c>
      <c r="G36" s="46">
        <f>F36</f>
        <v>3911.4110799999999</v>
      </c>
      <c r="H36" s="76">
        <f t="shared" si="4"/>
        <v>100</v>
      </c>
      <c r="I36" s="1"/>
    </row>
    <row r="37" spans="1:9" ht="84">
      <c r="A37" s="10" t="s">
        <v>47</v>
      </c>
      <c r="B37" s="63" t="s">
        <v>20</v>
      </c>
      <c r="C37" s="11" t="s">
        <v>23</v>
      </c>
      <c r="D37" s="3" t="s">
        <v>10</v>
      </c>
      <c r="E37" s="50" t="s">
        <v>122</v>
      </c>
      <c r="F37" s="44">
        <f t="shared" si="0"/>
        <v>4904.1819999999998</v>
      </c>
      <c r="G37" s="47">
        <v>4860.9620000000004</v>
      </c>
      <c r="H37" s="76">
        <f t="shared" si="4"/>
        <v>99.118711336569504</v>
      </c>
      <c r="I37" s="73" t="s">
        <v>195</v>
      </c>
    </row>
    <row r="38" spans="1:9" ht="52.5" customHeight="1">
      <c r="A38" s="10" t="s">
        <v>48</v>
      </c>
      <c r="B38" s="63" t="s">
        <v>25</v>
      </c>
      <c r="C38" s="11" t="s">
        <v>26</v>
      </c>
      <c r="D38" s="3" t="s">
        <v>10</v>
      </c>
      <c r="E38" s="50" t="s">
        <v>123</v>
      </c>
      <c r="F38" s="44">
        <f t="shared" si="0"/>
        <v>11132.700650000001</v>
      </c>
      <c r="G38" s="47">
        <v>11132.092619999999</v>
      </c>
      <c r="H38" s="76">
        <f t="shared" si="4"/>
        <v>99.994538342320354</v>
      </c>
      <c r="I38" s="1"/>
    </row>
    <row r="39" spans="1:9" ht="76.5">
      <c r="A39" s="10" t="s">
        <v>49</v>
      </c>
      <c r="B39" s="63" t="s">
        <v>25</v>
      </c>
      <c r="C39" s="11" t="s">
        <v>31</v>
      </c>
      <c r="D39" s="3" t="s">
        <v>10</v>
      </c>
      <c r="E39" s="50" t="s">
        <v>124</v>
      </c>
      <c r="F39" s="44">
        <f t="shared" si="0"/>
        <v>274.33999999999997</v>
      </c>
      <c r="G39" s="47">
        <v>272.51499999999999</v>
      </c>
      <c r="H39" s="76">
        <f t="shared" si="4"/>
        <v>99.334767077349284</v>
      </c>
      <c r="I39" s="73" t="s">
        <v>196</v>
      </c>
    </row>
    <row r="40" spans="1:9" ht="72">
      <c r="A40" s="10" t="s">
        <v>50</v>
      </c>
      <c r="B40" s="63" t="str">
        <f>B51</f>
        <v>Мероприятия</v>
      </c>
      <c r="C40" s="23" t="s">
        <v>51</v>
      </c>
      <c r="D40" s="11" t="s">
        <v>11</v>
      </c>
      <c r="E40" s="51" t="s">
        <v>125</v>
      </c>
      <c r="F40" s="44">
        <f t="shared" si="0"/>
        <v>128567.899</v>
      </c>
      <c r="G40" s="47">
        <v>128567.899</v>
      </c>
      <c r="H40" s="76">
        <f t="shared" si="4"/>
        <v>100</v>
      </c>
      <c r="I40" s="1"/>
    </row>
    <row r="41" spans="1:9" ht="89.25">
      <c r="A41" s="10" t="s">
        <v>52</v>
      </c>
      <c r="B41" s="63" t="str">
        <f>B42</f>
        <v>Мероприятия</v>
      </c>
      <c r="C41" s="14" t="s">
        <v>53</v>
      </c>
      <c r="D41" s="11" t="s">
        <v>11</v>
      </c>
      <c r="E41" s="51" t="s">
        <v>126</v>
      </c>
      <c r="F41" s="44">
        <f t="shared" si="0"/>
        <v>4898.74</v>
      </c>
      <c r="G41" s="47">
        <v>4785.4298600000002</v>
      </c>
      <c r="H41" s="76">
        <f t="shared" si="4"/>
        <v>97.686953379848703</v>
      </c>
      <c r="I41" s="72" t="s">
        <v>193</v>
      </c>
    </row>
    <row r="42" spans="1:9" ht="108">
      <c r="A42" s="10" t="s">
        <v>54</v>
      </c>
      <c r="B42" s="63" t="str">
        <f>B40</f>
        <v>Мероприятия</v>
      </c>
      <c r="C42" s="23" t="s">
        <v>55</v>
      </c>
      <c r="D42" s="11" t="s">
        <v>11</v>
      </c>
      <c r="E42" s="51" t="s">
        <v>127</v>
      </c>
      <c r="F42" s="44">
        <f t="shared" si="0"/>
        <v>33303.75</v>
      </c>
      <c r="G42" s="47">
        <f>33189.69994-G43</f>
        <v>33182.85</v>
      </c>
      <c r="H42" s="76">
        <f t="shared" si="4"/>
        <v>99.636977817813303</v>
      </c>
      <c r="I42" s="74" t="s">
        <v>197</v>
      </c>
    </row>
    <row r="43" spans="1:9" ht="191.25">
      <c r="A43" s="24" t="s">
        <v>56</v>
      </c>
      <c r="B43" s="63" t="str">
        <f>B42</f>
        <v>Мероприятия</v>
      </c>
      <c r="C43" s="18" t="s">
        <v>57</v>
      </c>
      <c r="D43" s="11" t="s">
        <v>11</v>
      </c>
      <c r="E43" s="51" t="s">
        <v>129</v>
      </c>
      <c r="F43" s="44">
        <f t="shared" si="0"/>
        <v>6.85</v>
      </c>
      <c r="G43" s="47">
        <v>6.8499400000000001</v>
      </c>
      <c r="H43" s="76">
        <f t="shared" si="4"/>
        <v>99.999124087591255</v>
      </c>
      <c r="I43" s="1"/>
    </row>
    <row r="44" spans="1:9" ht="25.5">
      <c r="A44" s="25" t="s">
        <v>58</v>
      </c>
      <c r="B44" s="64" t="s">
        <v>17</v>
      </c>
      <c r="C44" s="26" t="s">
        <v>59</v>
      </c>
      <c r="D44" s="11"/>
      <c r="E44" s="51"/>
      <c r="F44" s="44"/>
      <c r="G44" s="47"/>
      <c r="H44" s="76"/>
      <c r="I44" s="1"/>
    </row>
    <row r="45" spans="1:9" ht="63.75">
      <c r="A45" s="24" t="s">
        <v>60</v>
      </c>
      <c r="B45" s="63" t="s">
        <v>25</v>
      </c>
      <c r="C45" s="11" t="s">
        <v>61</v>
      </c>
      <c r="D45" s="3" t="s">
        <v>10</v>
      </c>
      <c r="E45" s="50" t="s">
        <v>130</v>
      </c>
      <c r="F45" s="44">
        <f t="shared" si="0"/>
        <v>16</v>
      </c>
      <c r="G45" s="47">
        <v>15.99999</v>
      </c>
      <c r="H45" s="76">
        <f t="shared" ref="H45:H62" si="5">G45*100/F45</f>
        <v>99.999937500000001</v>
      </c>
      <c r="I45" s="1"/>
    </row>
    <row r="46" spans="1:9" ht="108">
      <c r="A46" s="96" t="s">
        <v>62</v>
      </c>
      <c r="B46" s="63" t="s">
        <v>25</v>
      </c>
      <c r="C46" s="11" t="s">
        <v>174</v>
      </c>
      <c r="D46" s="3" t="s">
        <v>10</v>
      </c>
      <c r="E46" s="50" t="s">
        <v>131</v>
      </c>
      <c r="F46" s="44">
        <f t="shared" si="0"/>
        <v>229.49802</v>
      </c>
      <c r="G46" s="47">
        <v>229.49802</v>
      </c>
      <c r="H46" s="76">
        <f t="shared" si="5"/>
        <v>100</v>
      </c>
      <c r="I46" s="1"/>
    </row>
    <row r="47" spans="1:9" ht="114.75">
      <c r="A47" s="93"/>
      <c r="B47" s="63" t="s">
        <v>25</v>
      </c>
      <c r="C47" s="11" t="s">
        <v>64</v>
      </c>
      <c r="D47" s="3" t="s">
        <v>10</v>
      </c>
      <c r="E47" s="50" t="s">
        <v>132</v>
      </c>
      <c r="F47" s="44">
        <f t="shared" si="0"/>
        <v>17</v>
      </c>
      <c r="G47" s="47">
        <v>14.999980000000001</v>
      </c>
      <c r="H47" s="76">
        <f t="shared" si="5"/>
        <v>88.235176470588243</v>
      </c>
      <c r="I47" s="74" t="s">
        <v>198</v>
      </c>
    </row>
    <row r="48" spans="1:9" ht="60">
      <c r="A48" s="10" t="s">
        <v>65</v>
      </c>
      <c r="B48" s="63" t="s">
        <v>20</v>
      </c>
      <c r="C48" s="23" t="s">
        <v>66</v>
      </c>
      <c r="D48" s="3" t="s">
        <v>10</v>
      </c>
      <c r="E48" s="50" t="s">
        <v>133</v>
      </c>
      <c r="F48" s="44">
        <f t="shared" si="0"/>
        <v>97.64</v>
      </c>
      <c r="G48" s="47">
        <v>97.64</v>
      </c>
      <c r="H48" s="76">
        <f t="shared" si="5"/>
        <v>100</v>
      </c>
      <c r="I48" s="1"/>
    </row>
    <row r="49" spans="1:9" ht="55.5" customHeight="1">
      <c r="A49" s="24" t="s">
        <v>67</v>
      </c>
      <c r="B49" s="63" t="s">
        <v>20</v>
      </c>
      <c r="C49" s="11" t="s">
        <v>68</v>
      </c>
      <c r="D49" s="3" t="s">
        <v>10</v>
      </c>
      <c r="E49" s="45">
        <v>314900</v>
      </c>
      <c r="F49" s="44">
        <f t="shared" si="0"/>
        <v>314.89999999999998</v>
      </c>
      <c r="G49" s="47">
        <v>314.89999999999998</v>
      </c>
      <c r="H49" s="76">
        <f t="shared" si="5"/>
        <v>100</v>
      </c>
      <c r="I49" s="1"/>
    </row>
    <row r="50" spans="1:9" ht="72">
      <c r="A50" s="10" t="s">
        <v>69</v>
      </c>
      <c r="B50" s="63" t="s">
        <v>25</v>
      </c>
      <c r="C50" s="27" t="s">
        <v>70</v>
      </c>
      <c r="D50" s="3" t="s">
        <v>10</v>
      </c>
      <c r="E50" s="50" t="s">
        <v>134</v>
      </c>
      <c r="F50" s="44">
        <f t="shared" si="0"/>
        <v>145</v>
      </c>
      <c r="G50" s="47">
        <v>144.99999</v>
      </c>
      <c r="H50" s="76">
        <f t="shared" si="5"/>
        <v>99.999993103448276</v>
      </c>
      <c r="I50" s="1"/>
    </row>
    <row r="51" spans="1:9" ht="63.75">
      <c r="A51" s="97" t="s">
        <v>71</v>
      </c>
      <c r="B51" s="63" t="s">
        <v>20</v>
      </c>
      <c r="C51" s="11" t="s">
        <v>173</v>
      </c>
      <c r="D51" s="3" t="s">
        <v>10</v>
      </c>
      <c r="E51" s="45">
        <v>282600</v>
      </c>
      <c r="F51" s="44">
        <f t="shared" si="0"/>
        <v>282.60000000000002</v>
      </c>
      <c r="G51" s="47">
        <v>282.60000000000002</v>
      </c>
      <c r="H51" s="76">
        <f t="shared" si="5"/>
        <v>100</v>
      </c>
      <c r="I51" s="1"/>
    </row>
    <row r="52" spans="1:9" ht="51">
      <c r="A52" s="93"/>
      <c r="B52" s="63" t="s">
        <v>20</v>
      </c>
      <c r="C52" s="11" t="s">
        <v>72</v>
      </c>
      <c r="D52" s="3" t="s">
        <v>10</v>
      </c>
      <c r="E52" s="45">
        <v>314307</v>
      </c>
      <c r="F52" s="44">
        <f t="shared" si="0"/>
        <v>314.30700000000002</v>
      </c>
      <c r="G52" s="47">
        <v>313.90699999999998</v>
      </c>
      <c r="H52" s="76">
        <f t="shared" si="5"/>
        <v>99.872735891978209</v>
      </c>
      <c r="I52" s="1"/>
    </row>
    <row r="53" spans="1:9" ht="89.25">
      <c r="A53" s="97" t="s">
        <v>73</v>
      </c>
      <c r="B53" s="63" t="str">
        <f>B41</f>
        <v>Мероприятия</v>
      </c>
      <c r="C53" s="14" t="s">
        <v>37</v>
      </c>
      <c r="D53" s="11" t="s">
        <v>11</v>
      </c>
      <c r="E53" s="51" t="s">
        <v>135</v>
      </c>
      <c r="F53" s="44">
        <f t="shared" si="0"/>
        <v>3615.7460000000001</v>
      </c>
      <c r="G53" s="47">
        <v>3490.6611400000002</v>
      </c>
      <c r="H53" s="76">
        <f t="shared" si="5"/>
        <v>96.54055179760968</v>
      </c>
      <c r="I53" s="72" t="s">
        <v>193</v>
      </c>
    </row>
    <row r="54" spans="1:9" ht="60">
      <c r="A54" s="92"/>
      <c r="B54" s="63" t="str">
        <f t="shared" ref="B54:B55" si="6">B53</f>
        <v>Мероприятия</v>
      </c>
      <c r="C54" s="13" t="s">
        <v>169</v>
      </c>
      <c r="D54" s="11" t="s">
        <v>11</v>
      </c>
      <c r="E54" s="51" t="s">
        <v>136</v>
      </c>
      <c r="F54" s="44">
        <f t="shared" si="0"/>
        <v>57.218000000000004</v>
      </c>
      <c r="G54" s="47">
        <v>57.218000000000004</v>
      </c>
      <c r="H54" s="76">
        <f t="shared" si="5"/>
        <v>100</v>
      </c>
      <c r="I54" s="1"/>
    </row>
    <row r="55" spans="1:9" ht="48">
      <c r="A55" s="93"/>
      <c r="B55" s="63" t="str">
        <f t="shared" si="6"/>
        <v>Мероприятия</v>
      </c>
      <c r="C55" s="13" t="s">
        <v>175</v>
      </c>
      <c r="D55" s="11" t="s">
        <v>11</v>
      </c>
      <c r="E55" s="51" t="s">
        <v>137</v>
      </c>
      <c r="F55" s="44">
        <f t="shared" si="0"/>
        <v>200</v>
      </c>
      <c r="G55" s="47">
        <v>189.1</v>
      </c>
      <c r="H55" s="76">
        <f t="shared" si="5"/>
        <v>94.55</v>
      </c>
      <c r="I55" s="74" t="s">
        <v>199</v>
      </c>
    </row>
    <row r="56" spans="1:9" ht="51">
      <c r="A56" s="97" t="s">
        <v>74</v>
      </c>
      <c r="B56" s="63" t="str">
        <f>B66</f>
        <v>Мероприятия</v>
      </c>
      <c r="C56" s="14" t="s">
        <v>176</v>
      </c>
      <c r="D56" s="11" t="s">
        <v>11</v>
      </c>
      <c r="E56" s="51" t="s">
        <v>138</v>
      </c>
      <c r="F56" s="44">
        <f t="shared" si="0"/>
        <v>724.00300000000004</v>
      </c>
      <c r="G56" s="47">
        <v>724.00300000000004</v>
      </c>
      <c r="H56" s="76">
        <f t="shared" si="5"/>
        <v>100</v>
      </c>
      <c r="I56" s="1"/>
    </row>
    <row r="57" spans="1:9" ht="57.75" customHeight="1">
      <c r="A57" s="93"/>
      <c r="B57" s="63" t="str">
        <f>B56</f>
        <v>Мероприятия</v>
      </c>
      <c r="C57" s="28" t="s">
        <v>177</v>
      </c>
      <c r="D57" s="11" t="s">
        <v>11</v>
      </c>
      <c r="E57" s="51" t="s">
        <v>139</v>
      </c>
      <c r="F57" s="44">
        <f t="shared" si="0"/>
        <v>2398.81</v>
      </c>
      <c r="G57" s="47">
        <f>215.72641+1971.49152</f>
        <v>2187.2179299999998</v>
      </c>
      <c r="H57" s="76">
        <f t="shared" si="5"/>
        <v>91.179290148031725</v>
      </c>
      <c r="I57" s="82" t="s">
        <v>200</v>
      </c>
    </row>
    <row r="58" spans="1:9" ht="51">
      <c r="A58" s="24" t="s">
        <v>75</v>
      </c>
      <c r="B58" s="63" t="str">
        <f>B56</f>
        <v>Мероприятия</v>
      </c>
      <c r="C58" s="14" t="s">
        <v>4</v>
      </c>
      <c r="D58" s="11" t="s">
        <v>11</v>
      </c>
      <c r="E58" s="51" t="s">
        <v>140</v>
      </c>
      <c r="F58" s="44">
        <f t="shared" si="0"/>
        <v>4224.34</v>
      </c>
      <c r="G58" s="47">
        <v>3973.8734800000002</v>
      </c>
      <c r="H58" s="76">
        <f t="shared" si="5"/>
        <v>94.070872136239032</v>
      </c>
      <c r="I58" s="83"/>
    </row>
    <row r="59" spans="1:9" ht="63.75">
      <c r="A59" s="10" t="s">
        <v>76</v>
      </c>
      <c r="B59" s="65" t="s">
        <v>22</v>
      </c>
      <c r="C59" s="20" t="s">
        <v>3</v>
      </c>
      <c r="D59" s="15" t="s">
        <v>12</v>
      </c>
      <c r="E59" s="51" t="s">
        <v>141</v>
      </c>
      <c r="F59" s="44">
        <f t="shared" si="0"/>
        <v>2795.1</v>
      </c>
      <c r="G59" s="47">
        <v>2795.09719</v>
      </c>
      <c r="H59" s="76">
        <f t="shared" si="5"/>
        <v>99.999899466924262</v>
      </c>
      <c r="I59" s="1"/>
    </row>
    <row r="60" spans="1:9" ht="63.75" customHeight="1">
      <c r="A60" s="29" t="s">
        <v>77</v>
      </c>
      <c r="B60" s="65" t="str">
        <f>B67</f>
        <v>Мероприятия</v>
      </c>
      <c r="C60" s="30" t="s">
        <v>78</v>
      </c>
      <c r="D60" s="15" t="s">
        <v>11</v>
      </c>
      <c r="E60" s="51" t="s">
        <v>142</v>
      </c>
      <c r="F60" s="44">
        <f t="shared" si="0"/>
        <v>117.663</v>
      </c>
      <c r="G60" s="47">
        <v>0</v>
      </c>
      <c r="H60" s="76">
        <f t="shared" si="5"/>
        <v>0</v>
      </c>
      <c r="I60" s="75" t="s">
        <v>201</v>
      </c>
    </row>
    <row r="61" spans="1:9" ht="60">
      <c r="A61" s="10" t="s">
        <v>69</v>
      </c>
      <c r="B61" s="63" t="s">
        <v>25</v>
      </c>
      <c r="C61" s="27" t="s">
        <v>189</v>
      </c>
      <c r="D61" s="3" t="s">
        <v>10</v>
      </c>
      <c r="E61" s="51" t="s">
        <v>143</v>
      </c>
      <c r="F61" s="44">
        <f t="shared" si="0"/>
        <v>8.9</v>
      </c>
      <c r="G61" s="47">
        <v>8.9</v>
      </c>
      <c r="H61" s="76">
        <f t="shared" si="5"/>
        <v>100</v>
      </c>
      <c r="I61" s="73"/>
    </row>
    <row r="62" spans="1:9" ht="36">
      <c r="A62" s="56" t="s">
        <v>71</v>
      </c>
      <c r="B62" s="65" t="str">
        <f>B61</f>
        <v xml:space="preserve"> Мероприятия</v>
      </c>
      <c r="C62" s="27" t="s">
        <v>79</v>
      </c>
      <c r="D62" s="3" t="s">
        <v>11</v>
      </c>
      <c r="E62" s="51" t="s">
        <v>144</v>
      </c>
      <c r="F62" s="44">
        <f t="shared" si="0"/>
        <v>55</v>
      </c>
      <c r="G62" s="47">
        <v>55</v>
      </c>
      <c r="H62" s="76">
        <f t="shared" si="5"/>
        <v>100</v>
      </c>
      <c r="I62" s="1"/>
    </row>
    <row r="63" spans="1:9" ht="25.5">
      <c r="A63" s="16" t="s">
        <v>80</v>
      </c>
      <c r="B63" s="67" t="s">
        <v>17</v>
      </c>
      <c r="C63" s="31" t="s">
        <v>81</v>
      </c>
      <c r="D63" s="3"/>
      <c r="E63" s="50"/>
      <c r="F63" s="44"/>
      <c r="G63" s="47"/>
      <c r="H63" s="76"/>
      <c r="I63" s="1"/>
    </row>
    <row r="64" spans="1:9" ht="53.25" customHeight="1">
      <c r="A64" s="97" t="s">
        <v>82</v>
      </c>
      <c r="B64" s="106" t="s">
        <v>25</v>
      </c>
      <c r="C64" s="89" t="s">
        <v>83</v>
      </c>
      <c r="D64" s="3" t="s">
        <v>10</v>
      </c>
      <c r="E64" s="50" t="s">
        <v>145</v>
      </c>
      <c r="F64" s="44">
        <f t="shared" ref="F64:F111" si="7">E64/1000</f>
        <v>3889.6436800000001</v>
      </c>
      <c r="G64" s="52" t="s">
        <v>190</v>
      </c>
      <c r="H64" s="76">
        <f t="shared" ref="H64:H69" si="8">G64*100/F64</f>
        <v>99.976579088601753</v>
      </c>
      <c r="I64" s="1"/>
    </row>
    <row r="65" spans="1:9" ht="28.5" customHeight="1">
      <c r="A65" s="93"/>
      <c r="B65" s="107"/>
      <c r="C65" s="90"/>
      <c r="D65" s="3" t="s">
        <v>13</v>
      </c>
      <c r="E65" s="50" t="s">
        <v>146</v>
      </c>
      <c r="F65" s="44">
        <f t="shared" si="7"/>
        <v>899.52314999999999</v>
      </c>
      <c r="G65" s="52" t="s">
        <v>191</v>
      </c>
      <c r="H65" s="76">
        <f t="shared" si="8"/>
        <v>100</v>
      </c>
      <c r="I65" s="1"/>
    </row>
    <row r="66" spans="1:9" ht="38.25">
      <c r="A66" s="91" t="s">
        <v>84</v>
      </c>
      <c r="B66" s="68" t="str">
        <f>B53</f>
        <v>Мероприятия</v>
      </c>
      <c r="C66" s="14" t="s">
        <v>179</v>
      </c>
      <c r="D66" s="11" t="s">
        <v>11</v>
      </c>
      <c r="E66" s="51" t="s">
        <v>147</v>
      </c>
      <c r="F66" s="44">
        <f t="shared" si="7"/>
        <v>2308.4336000000003</v>
      </c>
      <c r="G66" s="47">
        <f>2217.1128+91.3208</f>
        <v>2308.4335999999998</v>
      </c>
      <c r="H66" s="76">
        <f t="shared" si="8"/>
        <v>99.999999999999986</v>
      </c>
      <c r="I66" s="1"/>
    </row>
    <row r="67" spans="1:9" ht="51">
      <c r="A67" s="91"/>
      <c r="B67" s="68" t="str">
        <f>B54</f>
        <v>Мероприятия</v>
      </c>
      <c r="C67" s="14" t="s">
        <v>178</v>
      </c>
      <c r="D67" s="11" t="s">
        <v>11</v>
      </c>
      <c r="E67" s="51" t="s">
        <v>148</v>
      </c>
      <c r="F67" s="44">
        <f t="shared" si="7"/>
        <v>64.412149999999997</v>
      </c>
      <c r="G67" s="47">
        <v>64.412149999999997</v>
      </c>
      <c r="H67" s="76">
        <f t="shared" si="8"/>
        <v>100</v>
      </c>
      <c r="I67" s="1"/>
    </row>
    <row r="68" spans="1:9" ht="38.25">
      <c r="A68" s="91"/>
      <c r="B68" s="68" t="str">
        <f>B55</f>
        <v>Мероприятия</v>
      </c>
      <c r="C68" s="14" t="s">
        <v>182</v>
      </c>
      <c r="D68" s="11" t="s">
        <v>11</v>
      </c>
      <c r="E68" s="51" t="s">
        <v>149</v>
      </c>
      <c r="F68" s="44">
        <f t="shared" si="7"/>
        <v>1252.2275099999999</v>
      </c>
      <c r="G68" s="47">
        <v>1252.2275099999999</v>
      </c>
      <c r="H68" s="76">
        <f t="shared" si="8"/>
        <v>100</v>
      </c>
      <c r="I68" s="1"/>
    </row>
    <row r="69" spans="1:9" ht="38.25">
      <c r="A69" s="91"/>
      <c r="B69" s="68" t="str">
        <f>B56</f>
        <v>Мероприятия</v>
      </c>
      <c r="C69" s="14" t="s">
        <v>181</v>
      </c>
      <c r="D69" s="11" t="s">
        <v>11</v>
      </c>
      <c r="E69" s="51" t="s">
        <v>150</v>
      </c>
      <c r="F69" s="44">
        <f t="shared" si="7"/>
        <v>158.24106</v>
      </c>
      <c r="G69" s="47">
        <v>158.24106</v>
      </c>
      <c r="H69" s="76">
        <f t="shared" si="8"/>
        <v>100</v>
      </c>
      <c r="I69" s="1"/>
    </row>
    <row r="70" spans="1:9" ht="38.25">
      <c r="A70" s="91"/>
      <c r="B70" s="68" t="str">
        <f>B57</f>
        <v>Мероприятия</v>
      </c>
      <c r="C70" s="14" t="s">
        <v>180</v>
      </c>
      <c r="D70" s="11" t="s">
        <v>11</v>
      </c>
      <c r="E70" s="51" t="s">
        <v>151</v>
      </c>
      <c r="F70" s="44">
        <f t="shared" si="7"/>
        <v>202.101</v>
      </c>
      <c r="G70" s="47">
        <v>202.101</v>
      </c>
      <c r="H70" s="76">
        <f t="shared" ref="H70:H112" si="9">G70*100/F70</f>
        <v>100</v>
      </c>
      <c r="I70" s="71"/>
    </row>
    <row r="71" spans="1:9" ht="51" customHeight="1">
      <c r="A71" s="92"/>
      <c r="B71" s="94"/>
      <c r="C71" s="87" t="s">
        <v>184</v>
      </c>
      <c r="D71" s="3" t="s">
        <v>166</v>
      </c>
      <c r="E71" s="49">
        <f>E64+E52+E51+E50+E49+E48+E47+E46+E45+E39+E38+E37+E35+E61</f>
        <v>41325905.549999997</v>
      </c>
      <c r="F71" s="44">
        <f t="shared" si="7"/>
        <v>41325.905549999996</v>
      </c>
      <c r="G71" s="49">
        <f>G64+G52+G51+G50+G49+G48+G47+G46+G45+G39+G38+G37+G35+G61</f>
        <v>41276.941490000005</v>
      </c>
      <c r="H71" s="76">
        <f t="shared" si="9"/>
        <v>99.881517272644516</v>
      </c>
      <c r="I71" s="1"/>
    </row>
    <row r="72" spans="1:9" ht="30" customHeight="1">
      <c r="A72" s="92"/>
      <c r="B72" s="94"/>
      <c r="C72" s="87"/>
      <c r="D72" s="3" t="s">
        <v>165</v>
      </c>
      <c r="E72" s="49">
        <f>E67+E66+E58+E57+E56+E55+E54+E53+E43+E42+E41+E40+E70+E69+E68+E62+E60</f>
        <v>182155434.31999999</v>
      </c>
      <c r="F72" s="44">
        <f t="shared" si="7"/>
        <v>182155.43432</v>
      </c>
      <c r="G72" s="49">
        <f>G67+G66+G58+G57+G56+G55+G54+G53+G43+G42+G41+G40+G70+G69+G68+G62+G60</f>
        <v>181205.51767</v>
      </c>
      <c r="H72" s="76">
        <f t="shared" si="9"/>
        <v>99.478513142610268</v>
      </c>
      <c r="I72" s="1"/>
    </row>
    <row r="73" spans="1:9" ht="24.75" customHeight="1">
      <c r="A73" s="92"/>
      <c r="B73" s="94"/>
      <c r="C73" s="87"/>
      <c r="D73" s="3" t="s">
        <v>164</v>
      </c>
      <c r="E73" s="49" t="str">
        <f>E59</f>
        <v>2795100</v>
      </c>
      <c r="F73" s="44">
        <f t="shared" si="7"/>
        <v>2795.1</v>
      </c>
      <c r="G73" s="49">
        <f>G59</f>
        <v>2795.09719</v>
      </c>
      <c r="H73" s="76">
        <f t="shared" si="9"/>
        <v>99.999899466924262</v>
      </c>
      <c r="I73" s="1"/>
    </row>
    <row r="74" spans="1:9" ht="44.25" customHeight="1">
      <c r="A74" s="93"/>
      <c r="B74" s="95"/>
      <c r="C74" s="87"/>
      <c r="D74" s="3" t="s">
        <v>163</v>
      </c>
      <c r="E74" s="49">
        <f>E65+E36</f>
        <v>4810934.2300000004</v>
      </c>
      <c r="F74" s="44">
        <f t="shared" si="7"/>
        <v>4810.9342300000008</v>
      </c>
      <c r="G74" s="49">
        <f>G65+G36</f>
        <v>4810.9342299999998</v>
      </c>
      <c r="H74" s="76">
        <f t="shared" si="9"/>
        <v>99.999999999999986</v>
      </c>
      <c r="I74" s="1"/>
    </row>
    <row r="75" spans="1:9" ht="15">
      <c r="A75" s="41"/>
      <c r="B75" s="42"/>
      <c r="C75" s="88"/>
      <c r="D75" s="3" t="s">
        <v>162</v>
      </c>
      <c r="E75" s="49">
        <f>E74+E73+E72+E71</f>
        <v>231087374.09999996</v>
      </c>
      <c r="F75" s="49">
        <f t="shared" ref="F75" si="10">SUM(F71:F74)</f>
        <v>231087.37410000002</v>
      </c>
      <c r="G75" s="49">
        <f>G74+G73+G72+G71</f>
        <v>230088.49057999998</v>
      </c>
      <c r="H75" s="76">
        <f t="shared" si="9"/>
        <v>99.567746388615859</v>
      </c>
      <c r="I75" s="1"/>
    </row>
    <row r="76" spans="1:9" ht="40.5">
      <c r="A76" s="10"/>
      <c r="B76" s="66" t="s">
        <v>85</v>
      </c>
      <c r="C76" s="5" t="s">
        <v>86</v>
      </c>
      <c r="D76" s="22"/>
      <c r="E76" s="45"/>
      <c r="F76" s="44"/>
      <c r="G76" s="44"/>
      <c r="H76" s="76"/>
      <c r="I76" s="1"/>
    </row>
    <row r="77" spans="1:9" ht="67.5">
      <c r="A77" s="16" t="s">
        <v>87</v>
      </c>
      <c r="B77" s="62" t="s">
        <v>17</v>
      </c>
      <c r="C77" s="9" t="s">
        <v>88</v>
      </c>
      <c r="D77" s="22"/>
      <c r="E77" s="50"/>
      <c r="F77" s="44"/>
      <c r="G77" s="47"/>
      <c r="H77" s="76"/>
      <c r="I77" s="1"/>
    </row>
    <row r="78" spans="1:9" ht="51" customHeight="1">
      <c r="A78" s="97" t="s">
        <v>89</v>
      </c>
      <c r="B78" s="106" t="str">
        <f>B80</f>
        <v xml:space="preserve"> Мероприятия</v>
      </c>
      <c r="C78" s="89" t="s">
        <v>5</v>
      </c>
      <c r="D78" s="3" t="s">
        <v>10</v>
      </c>
      <c r="E78" s="50" t="s">
        <v>152</v>
      </c>
      <c r="F78" s="44">
        <f t="shared" si="7"/>
        <v>12304.884529999999</v>
      </c>
      <c r="G78" s="46">
        <v>12304.677530000001</v>
      </c>
      <c r="H78" s="76">
        <f t="shared" si="9"/>
        <v>99.998317741223048</v>
      </c>
      <c r="I78" s="1"/>
    </row>
    <row r="79" spans="1:9" ht="35.25" customHeight="1">
      <c r="A79" s="93"/>
      <c r="B79" s="107"/>
      <c r="C79" s="90"/>
      <c r="D79" s="3" t="s">
        <v>13</v>
      </c>
      <c r="E79" s="50" t="s">
        <v>153</v>
      </c>
      <c r="F79" s="44">
        <f t="shared" si="7"/>
        <v>130.99199999999999</v>
      </c>
      <c r="G79" s="46">
        <f>F79</f>
        <v>130.99199999999999</v>
      </c>
      <c r="H79" s="76">
        <f t="shared" si="9"/>
        <v>100</v>
      </c>
      <c r="I79" s="1"/>
    </row>
    <row r="80" spans="1:9" ht="54" customHeight="1">
      <c r="A80" s="10" t="s">
        <v>90</v>
      </c>
      <c r="B80" s="63" t="s">
        <v>25</v>
      </c>
      <c r="C80" s="11" t="s">
        <v>26</v>
      </c>
      <c r="D80" s="3" t="s">
        <v>10</v>
      </c>
      <c r="E80" s="50" t="s">
        <v>154</v>
      </c>
      <c r="F80" s="44">
        <f t="shared" si="7"/>
        <v>250</v>
      </c>
      <c r="G80" s="47">
        <v>250</v>
      </c>
      <c r="H80" s="76">
        <f t="shared" si="9"/>
        <v>100</v>
      </c>
      <c r="I80" s="1"/>
    </row>
    <row r="81" spans="1:9" ht="57.75" customHeight="1">
      <c r="A81" s="10" t="s">
        <v>91</v>
      </c>
      <c r="B81" s="63" t="s">
        <v>20</v>
      </c>
      <c r="C81" s="23" t="s">
        <v>92</v>
      </c>
      <c r="D81" s="3" t="s">
        <v>10</v>
      </c>
      <c r="E81" s="50" t="s">
        <v>155</v>
      </c>
      <c r="F81" s="44">
        <f t="shared" si="7"/>
        <v>600</v>
      </c>
      <c r="G81" s="47">
        <v>600</v>
      </c>
      <c r="H81" s="76">
        <f t="shared" si="9"/>
        <v>100</v>
      </c>
      <c r="I81" s="1"/>
    </row>
    <row r="82" spans="1:9" ht="51">
      <c r="A82" s="10" t="s">
        <v>93</v>
      </c>
      <c r="B82" s="63" t="str">
        <f>B81</f>
        <v>Мероприятия</v>
      </c>
      <c r="C82" s="11" t="s">
        <v>63</v>
      </c>
      <c r="D82" s="3" t="s">
        <v>10</v>
      </c>
      <c r="E82" s="45">
        <v>14000</v>
      </c>
      <c r="F82" s="44">
        <f t="shared" si="7"/>
        <v>14</v>
      </c>
      <c r="G82" s="47">
        <v>14</v>
      </c>
      <c r="H82" s="76">
        <f t="shared" si="9"/>
        <v>100</v>
      </c>
      <c r="I82" s="1"/>
    </row>
    <row r="83" spans="1:9" ht="25.5">
      <c r="A83" s="33" t="s">
        <v>94</v>
      </c>
      <c r="B83" s="67" t="s">
        <v>17</v>
      </c>
      <c r="C83" s="34" t="s">
        <v>95</v>
      </c>
      <c r="D83" s="21"/>
      <c r="E83" s="50"/>
      <c r="F83" s="44"/>
      <c r="G83" s="47"/>
      <c r="H83" s="76"/>
      <c r="I83" s="1"/>
    </row>
    <row r="84" spans="1:9" ht="54.75" customHeight="1">
      <c r="A84" s="79" t="s">
        <v>96</v>
      </c>
      <c r="B84" s="68" t="s">
        <v>25</v>
      </c>
      <c r="C84" s="35" t="s">
        <v>83</v>
      </c>
      <c r="D84" s="3" t="s">
        <v>10</v>
      </c>
      <c r="E84" s="50" t="s">
        <v>156</v>
      </c>
      <c r="F84" s="44">
        <f t="shared" si="7"/>
        <v>217.84299999999999</v>
      </c>
      <c r="G84" s="47">
        <v>217.84299999999999</v>
      </c>
      <c r="H84" s="76">
        <f t="shared" si="9"/>
        <v>100</v>
      </c>
      <c r="I84" s="1"/>
    </row>
    <row r="85" spans="1:9" ht="27.75" customHeight="1">
      <c r="A85" s="79"/>
      <c r="B85" s="68" t="s">
        <v>20</v>
      </c>
      <c r="C85" s="35" t="s">
        <v>83</v>
      </c>
      <c r="D85" s="3" t="s">
        <v>13</v>
      </c>
      <c r="E85" s="50" t="s">
        <v>157</v>
      </c>
      <c r="F85" s="44">
        <f t="shared" si="7"/>
        <v>34.200000000000003</v>
      </c>
      <c r="G85" s="46">
        <f>F85</f>
        <v>34.200000000000003</v>
      </c>
      <c r="H85" s="76">
        <f t="shared" si="9"/>
        <v>100</v>
      </c>
      <c r="I85" s="1"/>
    </row>
    <row r="86" spans="1:9" ht="108">
      <c r="A86" s="36" t="s">
        <v>97</v>
      </c>
      <c r="B86" s="68" t="str">
        <f>B85</f>
        <v>Мероприятия</v>
      </c>
      <c r="C86" s="35" t="s">
        <v>83</v>
      </c>
      <c r="D86" s="3" t="s">
        <v>11</v>
      </c>
      <c r="E86" s="50" t="s">
        <v>158</v>
      </c>
      <c r="F86" s="44">
        <f t="shared" si="7"/>
        <v>291.86808000000002</v>
      </c>
      <c r="G86" s="47">
        <v>291.048</v>
      </c>
      <c r="H86" s="76">
        <f t="shared" si="9"/>
        <v>99.71902374524818</v>
      </c>
      <c r="I86" s="1"/>
    </row>
    <row r="87" spans="1:9" ht="53.25" customHeight="1">
      <c r="A87" s="92"/>
      <c r="B87" s="104"/>
      <c r="C87" s="87" t="s">
        <v>98</v>
      </c>
      <c r="D87" s="3" t="s">
        <v>166</v>
      </c>
      <c r="E87" s="49">
        <f>E84+E82+E81+E80+E78</f>
        <v>13386727.529999999</v>
      </c>
      <c r="F87" s="44">
        <f t="shared" si="7"/>
        <v>13386.72753</v>
      </c>
      <c r="G87" s="49">
        <f>G84+G82+G81+G80+G78</f>
        <v>13386.520530000002</v>
      </c>
      <c r="H87" s="76">
        <f t="shared" si="9"/>
        <v>99.99845369228936</v>
      </c>
      <c r="I87" s="1"/>
    </row>
    <row r="88" spans="1:9" ht="28.5" customHeight="1">
      <c r="A88" s="92"/>
      <c r="B88" s="104"/>
      <c r="C88" s="87"/>
      <c r="D88" s="3" t="s">
        <v>165</v>
      </c>
      <c r="E88" s="49" t="str">
        <f>E86</f>
        <v>291868,08</v>
      </c>
      <c r="F88" s="44">
        <f t="shared" si="7"/>
        <v>291.86808000000002</v>
      </c>
      <c r="G88" s="49">
        <f>G86</f>
        <v>291.048</v>
      </c>
      <c r="H88" s="76">
        <f t="shared" si="9"/>
        <v>99.71902374524818</v>
      </c>
      <c r="I88" s="1"/>
    </row>
    <row r="89" spans="1:9" ht="29.25" customHeight="1">
      <c r="A89" s="92"/>
      <c r="B89" s="104"/>
      <c r="C89" s="87"/>
      <c r="D89" s="3" t="s">
        <v>164</v>
      </c>
      <c r="E89" s="49"/>
      <c r="F89" s="44">
        <f t="shared" si="7"/>
        <v>0</v>
      </c>
      <c r="G89" s="49"/>
      <c r="H89" s="76">
        <v>0</v>
      </c>
      <c r="I89" s="1"/>
    </row>
    <row r="90" spans="1:9" ht="43.5" customHeight="1">
      <c r="A90" s="93"/>
      <c r="B90" s="105"/>
      <c r="C90" s="87"/>
      <c r="D90" s="3" t="s">
        <v>163</v>
      </c>
      <c r="E90" s="49">
        <f>E85+E79</f>
        <v>165192</v>
      </c>
      <c r="F90" s="44">
        <f t="shared" si="7"/>
        <v>165.19200000000001</v>
      </c>
      <c r="G90" s="49">
        <f>G85+G79</f>
        <v>165.19200000000001</v>
      </c>
      <c r="H90" s="76">
        <f t="shared" si="9"/>
        <v>100</v>
      </c>
      <c r="I90" s="1"/>
    </row>
    <row r="91" spans="1:9" ht="15" customHeight="1">
      <c r="A91" s="41"/>
      <c r="B91" s="69"/>
      <c r="C91" s="88"/>
      <c r="D91" s="3" t="s">
        <v>162</v>
      </c>
      <c r="E91" s="49">
        <f>E90+E89+E88+E87</f>
        <v>13843787.609999999</v>
      </c>
      <c r="F91" s="49">
        <f t="shared" ref="F91:G91" si="11">F90+F89+F88+F87</f>
        <v>13843.787609999999</v>
      </c>
      <c r="G91" s="49">
        <f t="shared" si="11"/>
        <v>13842.760530000001</v>
      </c>
      <c r="H91" s="76">
        <f t="shared" si="9"/>
        <v>99.992580932119637</v>
      </c>
      <c r="I91" s="1"/>
    </row>
    <row r="92" spans="1:9" ht="54">
      <c r="A92" s="10"/>
      <c r="B92" s="66" t="s">
        <v>99</v>
      </c>
      <c r="C92" s="6" t="s">
        <v>100</v>
      </c>
      <c r="D92" s="32"/>
      <c r="E92" s="50"/>
      <c r="F92" s="44"/>
      <c r="G92" s="47"/>
      <c r="H92" s="76"/>
      <c r="I92" s="1"/>
    </row>
    <row r="93" spans="1:9" ht="40.5">
      <c r="A93" s="16" t="s">
        <v>101</v>
      </c>
      <c r="B93" s="62" t="s">
        <v>17</v>
      </c>
      <c r="C93" s="9" t="s">
        <v>102</v>
      </c>
      <c r="D93" s="32"/>
      <c r="E93" s="50"/>
      <c r="F93" s="44"/>
      <c r="G93" s="47"/>
      <c r="H93" s="76"/>
      <c r="I93" s="1"/>
    </row>
    <row r="94" spans="1:9" ht="90" customHeight="1">
      <c r="A94" s="97" t="s">
        <v>103</v>
      </c>
      <c r="B94" s="106" t="s">
        <v>20</v>
      </c>
      <c r="C94" s="89" t="s">
        <v>104</v>
      </c>
      <c r="D94" s="3" t="s">
        <v>10</v>
      </c>
      <c r="E94" s="50" t="s">
        <v>159</v>
      </c>
      <c r="F94" s="44">
        <f t="shared" si="7"/>
        <v>5066.62356</v>
      </c>
      <c r="G94" s="46">
        <v>4941.3917899999997</v>
      </c>
      <c r="H94" s="76">
        <f t="shared" si="9"/>
        <v>97.528299299977988</v>
      </c>
      <c r="I94" s="72" t="s">
        <v>203</v>
      </c>
    </row>
    <row r="95" spans="1:9" ht="25.5" customHeight="1">
      <c r="A95" s="93"/>
      <c r="B95" s="107"/>
      <c r="C95" s="90"/>
      <c r="D95" s="3" t="s">
        <v>13</v>
      </c>
      <c r="E95" s="50" t="s">
        <v>160</v>
      </c>
      <c r="F95" s="44">
        <f t="shared" si="7"/>
        <v>546.00669999999991</v>
      </c>
      <c r="G95" s="46">
        <f>F95</f>
        <v>546.00669999999991</v>
      </c>
      <c r="H95" s="76">
        <f t="shared" si="9"/>
        <v>100</v>
      </c>
      <c r="I95" s="1"/>
    </row>
    <row r="96" spans="1:9" ht="51">
      <c r="A96" s="92"/>
      <c r="B96" s="104"/>
      <c r="C96" s="86" t="s">
        <v>105</v>
      </c>
      <c r="D96" s="3" t="s">
        <v>166</v>
      </c>
      <c r="E96" s="53" t="str">
        <f>E94</f>
        <v>5066623,56</v>
      </c>
      <c r="F96" s="44">
        <f t="shared" si="7"/>
        <v>5066.62356</v>
      </c>
      <c r="G96" s="53">
        <f>G94</f>
        <v>4941.3917899999997</v>
      </c>
      <c r="H96" s="76">
        <f t="shared" si="9"/>
        <v>97.528299299977988</v>
      </c>
      <c r="I96" s="1"/>
    </row>
    <row r="97" spans="1:9" ht="25.5">
      <c r="A97" s="92"/>
      <c r="B97" s="104"/>
      <c r="C97" s="87"/>
      <c r="D97" s="3" t="s">
        <v>165</v>
      </c>
      <c r="E97" s="53">
        <v>0</v>
      </c>
      <c r="F97" s="44">
        <f t="shared" si="7"/>
        <v>0</v>
      </c>
      <c r="G97" s="53">
        <v>0</v>
      </c>
      <c r="H97" s="76">
        <v>0</v>
      </c>
      <c r="I97" s="1"/>
    </row>
    <row r="98" spans="1:9" ht="26.25" customHeight="1">
      <c r="A98" s="92"/>
      <c r="B98" s="104"/>
      <c r="C98" s="87"/>
      <c r="D98" s="3" t="s">
        <v>164</v>
      </c>
      <c r="E98" s="53">
        <v>0</v>
      </c>
      <c r="F98" s="44">
        <f t="shared" si="7"/>
        <v>0</v>
      </c>
      <c r="G98" s="53">
        <v>0</v>
      </c>
      <c r="H98" s="76">
        <v>0</v>
      </c>
      <c r="I98" s="1"/>
    </row>
    <row r="99" spans="1:9" ht="41.25" customHeight="1">
      <c r="A99" s="93"/>
      <c r="B99" s="105"/>
      <c r="C99" s="87"/>
      <c r="D99" s="3" t="s">
        <v>163</v>
      </c>
      <c r="E99" s="53" t="str">
        <f>E95</f>
        <v>546006,7</v>
      </c>
      <c r="F99" s="44">
        <f t="shared" si="7"/>
        <v>546.00669999999991</v>
      </c>
      <c r="G99" s="53">
        <f>G95</f>
        <v>546.00669999999991</v>
      </c>
      <c r="H99" s="76">
        <f t="shared" si="9"/>
        <v>100</v>
      </c>
      <c r="I99" s="1"/>
    </row>
    <row r="100" spans="1:9" ht="15" customHeight="1">
      <c r="A100" s="41"/>
      <c r="B100" s="69"/>
      <c r="C100" s="88"/>
      <c r="D100" s="3" t="s">
        <v>162</v>
      </c>
      <c r="E100" s="53">
        <f>E99+E98+E97+E96</f>
        <v>5612630.2599999998</v>
      </c>
      <c r="F100" s="53">
        <f>F99+F98+F97+F96</f>
        <v>5612.6302599999999</v>
      </c>
      <c r="G100" s="53">
        <f>G99+G98+G97+G96</f>
        <v>5487.3984899999996</v>
      </c>
      <c r="H100" s="76">
        <f t="shared" si="9"/>
        <v>97.768750760360959</v>
      </c>
      <c r="I100" s="1"/>
    </row>
    <row r="101" spans="1:9" ht="54">
      <c r="A101" s="10"/>
      <c r="B101" s="66" t="s">
        <v>106</v>
      </c>
      <c r="C101" s="6" t="s">
        <v>107</v>
      </c>
      <c r="D101" s="11"/>
      <c r="E101" s="54"/>
      <c r="F101" s="44"/>
      <c r="G101" s="47"/>
      <c r="H101" s="76"/>
      <c r="I101" s="1"/>
    </row>
    <row r="102" spans="1:9" ht="27">
      <c r="A102" s="16" t="s">
        <v>108</v>
      </c>
      <c r="B102" s="70" t="s">
        <v>17</v>
      </c>
      <c r="C102" s="37" t="s">
        <v>109</v>
      </c>
      <c r="D102" s="11"/>
      <c r="E102" s="54"/>
      <c r="F102" s="44"/>
      <c r="G102" s="47"/>
      <c r="H102" s="76"/>
      <c r="I102" s="1"/>
    </row>
    <row r="103" spans="1:9" ht="53.25" customHeight="1">
      <c r="A103" s="10" t="s">
        <v>110</v>
      </c>
      <c r="B103" s="63" t="s">
        <v>25</v>
      </c>
      <c r="C103" s="11" t="s">
        <v>111</v>
      </c>
      <c r="D103" s="3" t="s">
        <v>10</v>
      </c>
      <c r="E103" s="54">
        <v>282068</v>
      </c>
      <c r="F103" s="44">
        <f t="shared" si="7"/>
        <v>282.06799999999998</v>
      </c>
      <c r="G103" s="47">
        <v>282.06799999999998</v>
      </c>
      <c r="H103" s="76">
        <f t="shared" si="9"/>
        <v>100</v>
      </c>
      <c r="I103" s="1"/>
    </row>
    <row r="104" spans="1:9" ht="54.75" customHeight="1">
      <c r="A104" s="10" t="s">
        <v>112</v>
      </c>
      <c r="B104" s="63" t="s">
        <v>25</v>
      </c>
      <c r="C104" s="11" t="s">
        <v>113</v>
      </c>
      <c r="D104" s="3" t="s">
        <v>10</v>
      </c>
      <c r="E104" s="54">
        <v>200000</v>
      </c>
      <c r="F104" s="44">
        <f t="shared" si="7"/>
        <v>200</v>
      </c>
      <c r="G104" s="47">
        <v>200</v>
      </c>
      <c r="H104" s="76">
        <f t="shared" si="9"/>
        <v>100</v>
      </c>
      <c r="I104" s="1"/>
    </row>
    <row r="105" spans="1:9" ht="25.5">
      <c r="A105" s="16" t="s">
        <v>114</v>
      </c>
      <c r="B105" s="64" t="s">
        <v>17</v>
      </c>
      <c r="C105" s="38" t="s">
        <v>115</v>
      </c>
      <c r="D105" s="3"/>
      <c r="E105" s="54"/>
      <c r="F105" s="44"/>
      <c r="G105" s="47"/>
      <c r="H105" s="76"/>
      <c r="I105" s="1"/>
    </row>
    <row r="106" spans="1:9" ht="102">
      <c r="A106" s="10" t="s">
        <v>116</v>
      </c>
      <c r="B106" s="63" t="s">
        <v>25</v>
      </c>
      <c r="C106" s="18" t="s">
        <v>117</v>
      </c>
      <c r="D106" s="3" t="s">
        <v>11</v>
      </c>
      <c r="E106" s="54">
        <v>2187200</v>
      </c>
      <c r="F106" s="44">
        <f t="shared" si="7"/>
        <v>2187.1999999999998</v>
      </c>
      <c r="G106" s="47">
        <v>1877.654</v>
      </c>
      <c r="H106" s="76">
        <f t="shared" si="9"/>
        <v>85.847384784198979</v>
      </c>
      <c r="I106" s="84" t="s">
        <v>202</v>
      </c>
    </row>
    <row r="107" spans="1:9" ht="102">
      <c r="A107" s="10" t="s">
        <v>118</v>
      </c>
      <c r="B107" s="63" t="s">
        <v>25</v>
      </c>
      <c r="C107" s="20" t="s">
        <v>183</v>
      </c>
      <c r="D107" s="57" t="str">
        <f>D106</f>
        <v>Краевой бюджет</v>
      </c>
      <c r="E107" s="58">
        <v>3793165.4</v>
      </c>
      <c r="F107" s="44">
        <f t="shared" si="7"/>
        <v>3793.1653999999999</v>
      </c>
      <c r="G107" s="59">
        <v>3539.02342</v>
      </c>
      <c r="H107" s="76">
        <f t="shared" si="9"/>
        <v>93.300002683774352</v>
      </c>
      <c r="I107" s="84"/>
    </row>
    <row r="108" spans="1:9" ht="52.5" customHeight="1">
      <c r="A108" s="79"/>
      <c r="B108" s="85"/>
      <c r="C108" s="103" t="s">
        <v>119</v>
      </c>
      <c r="D108" s="3" t="s">
        <v>166</v>
      </c>
      <c r="E108" s="54">
        <f>E104+E103</f>
        <v>482068</v>
      </c>
      <c r="F108" s="44">
        <f t="shared" si="7"/>
        <v>482.06799999999998</v>
      </c>
      <c r="G108" s="54">
        <f>G104+G103</f>
        <v>482.06799999999998</v>
      </c>
      <c r="H108" s="76">
        <f t="shared" si="9"/>
        <v>100</v>
      </c>
      <c r="I108" s="77"/>
    </row>
    <row r="109" spans="1:9" ht="37.5" customHeight="1">
      <c r="A109" s="79"/>
      <c r="B109" s="85"/>
      <c r="C109" s="103"/>
      <c r="D109" s="3" t="s">
        <v>165</v>
      </c>
      <c r="E109" s="54">
        <f>E106+E107</f>
        <v>5980365.4000000004</v>
      </c>
      <c r="F109" s="44">
        <f t="shared" si="7"/>
        <v>5980.3654000000006</v>
      </c>
      <c r="G109" s="54">
        <f>G106+G107</f>
        <v>5416.67742</v>
      </c>
      <c r="H109" s="76">
        <f t="shared" si="9"/>
        <v>90.574355540214967</v>
      </c>
      <c r="I109" s="1"/>
    </row>
    <row r="110" spans="1:9" ht="24" customHeight="1">
      <c r="A110" s="79"/>
      <c r="B110" s="85"/>
      <c r="C110" s="103"/>
      <c r="D110" s="3" t="s">
        <v>164</v>
      </c>
      <c r="E110" s="54">
        <v>0</v>
      </c>
      <c r="F110" s="44">
        <f t="shared" si="7"/>
        <v>0</v>
      </c>
      <c r="G110" s="54">
        <v>0</v>
      </c>
      <c r="H110" s="76">
        <v>0</v>
      </c>
      <c r="I110" s="1"/>
    </row>
    <row r="111" spans="1:9" ht="42" customHeight="1">
      <c r="A111" s="79"/>
      <c r="B111" s="85"/>
      <c r="C111" s="103"/>
      <c r="D111" s="3" t="s">
        <v>163</v>
      </c>
      <c r="E111" s="50" t="s">
        <v>128</v>
      </c>
      <c r="F111" s="44">
        <f t="shared" si="7"/>
        <v>0</v>
      </c>
      <c r="G111" s="50" t="s">
        <v>128</v>
      </c>
      <c r="H111" s="76">
        <v>0</v>
      </c>
      <c r="I111" s="1"/>
    </row>
    <row r="112" spans="1:9" ht="12.75" customHeight="1">
      <c r="A112" s="79"/>
      <c r="B112" s="85"/>
      <c r="C112" s="103"/>
      <c r="D112" s="3" t="s">
        <v>162</v>
      </c>
      <c r="E112" s="1">
        <f>SUM(E108:E111)</f>
        <v>6462433.4000000004</v>
      </c>
      <c r="F112" s="1">
        <f>SUM(F108:F111)</f>
        <v>6462.4334000000008</v>
      </c>
      <c r="G112" s="1">
        <f>SUM(G108:G111)</f>
        <v>5898.7454200000002</v>
      </c>
      <c r="H112" s="76">
        <f t="shared" si="9"/>
        <v>91.277465544171008</v>
      </c>
      <c r="I112" s="1"/>
    </row>
    <row r="114" spans="2:4" ht="39">
      <c r="B114" s="121" t="s">
        <v>205</v>
      </c>
      <c r="D114" s="122" t="s">
        <v>204</v>
      </c>
    </row>
  </sheetData>
  <mergeCells count="49">
    <mergeCell ref="A3:A4"/>
    <mergeCell ref="B3:C4"/>
    <mergeCell ref="A12:A13"/>
    <mergeCell ref="B12:B13"/>
    <mergeCell ref="C12:C13"/>
    <mergeCell ref="B5:B8"/>
    <mergeCell ref="A5:A8"/>
    <mergeCell ref="B64:B65"/>
    <mergeCell ref="A35:A36"/>
    <mergeCell ref="B35:B36"/>
    <mergeCell ref="C35:C36"/>
    <mergeCell ref="A16:A17"/>
    <mergeCell ref="A22:A23"/>
    <mergeCell ref="A24:A26"/>
    <mergeCell ref="A28:A32"/>
    <mergeCell ref="B28:B32"/>
    <mergeCell ref="C28:C32"/>
    <mergeCell ref="D3:H3"/>
    <mergeCell ref="C5:C8"/>
    <mergeCell ref="I3:I4"/>
    <mergeCell ref="C108:C112"/>
    <mergeCell ref="A96:A99"/>
    <mergeCell ref="B96:B99"/>
    <mergeCell ref="A94:A95"/>
    <mergeCell ref="B94:B95"/>
    <mergeCell ref="C94:C95"/>
    <mergeCell ref="C87:C91"/>
    <mergeCell ref="A84:A85"/>
    <mergeCell ref="A87:A90"/>
    <mergeCell ref="B87:B90"/>
    <mergeCell ref="A78:A79"/>
    <mergeCell ref="B78:B79"/>
    <mergeCell ref="C78:C79"/>
    <mergeCell ref="A108:A112"/>
    <mergeCell ref="I22:I23"/>
    <mergeCell ref="I57:I58"/>
    <mergeCell ref="I106:I107"/>
    <mergeCell ref="B108:B112"/>
    <mergeCell ref="C96:C100"/>
    <mergeCell ref="C71:C75"/>
    <mergeCell ref="C64:C65"/>
    <mergeCell ref="A66:A70"/>
    <mergeCell ref="A71:A74"/>
    <mergeCell ref="B71:B74"/>
    <mergeCell ref="A46:A47"/>
    <mergeCell ref="A51:A52"/>
    <mergeCell ref="A53:A55"/>
    <mergeCell ref="A56:A57"/>
    <mergeCell ref="A64:A6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rep:2.35.2.72</dc:description>
  <cp:lastModifiedBy>Баскакова С.В.</cp:lastModifiedBy>
  <cp:lastPrinted>2016-03-04T05:00:21Z</cp:lastPrinted>
  <dcterms:created xsi:type="dcterms:W3CDTF">2016-01-26T07:06:45Z</dcterms:created>
  <dcterms:modified xsi:type="dcterms:W3CDTF">2016-03-04T05:07:02Z</dcterms:modified>
</cp:coreProperties>
</file>